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150902" sheetId="1" r:id="rId1"/>
  </sheets>
  <definedNames/>
  <calcPr fullCalcOnLoad="1"/>
</workbook>
</file>

<file path=xl/sharedStrings.xml><?xml version="1.0" encoding="utf-8"?>
<sst xmlns="http://schemas.openxmlformats.org/spreadsheetml/2006/main" count="178" uniqueCount="102">
  <si>
    <t>！君山区2023年上学期中小学校学生人数统计表（定案）</t>
  </si>
  <si>
    <t>小　　　　　　　　　　　　　　　　　　　　　　　　学</t>
  </si>
  <si>
    <t>初中</t>
  </si>
  <si>
    <t>各单位上下学期学生人数对照表</t>
  </si>
  <si>
    <t>单位</t>
  </si>
  <si>
    <t>学校</t>
  </si>
  <si>
    <t>年级</t>
  </si>
  <si>
    <t>合计</t>
  </si>
  <si>
    <t>班
额</t>
  </si>
  <si>
    <t>单位
学校</t>
  </si>
  <si>
    <t>学段</t>
  </si>
  <si>
    <t>上期
人数</t>
  </si>
  <si>
    <t>本期
人数</t>
  </si>
  <si>
    <t>增减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</si>
  <si>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</si>
  <si>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</si>
  <si>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</si>
  <si>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</si>
  <si>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</si>
  <si>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</si>
  <si>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</si>
  <si>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</si>
  <si>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</si>
  <si>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君山小学</t>
  </si>
  <si>
    <t>实验小学</t>
  </si>
  <si>
    <t>岳西
中学</t>
  </si>
  <si>
    <t>岳西中学</t>
  </si>
  <si>
    <t>小学</t>
  </si>
  <si>
    <t>西城</t>
  </si>
  <si>
    <t>中心
小学</t>
  </si>
  <si>
    <t>采桑湖</t>
  </si>
  <si>
    <t>广兴
中学</t>
  </si>
  <si>
    <t>西城中心学校</t>
  </si>
  <si>
    <t>柳林中心学校</t>
  </si>
  <si>
    <t>楼西</t>
  </si>
  <si>
    <t>金牛</t>
  </si>
  <si>
    <t>许市
中学</t>
  </si>
  <si>
    <t>广兴中心学校</t>
  </si>
  <si>
    <t>林角</t>
  </si>
  <si>
    <t>银杯</t>
  </si>
  <si>
    <t>采桑湖
中学</t>
  </si>
  <si>
    <t>许市中心学校</t>
  </si>
  <si>
    <t>九公里</t>
  </si>
  <si>
    <t>乾隆</t>
  </si>
  <si>
    <t>良心堡
中学</t>
  </si>
  <si>
    <t>采桑湖中心学校</t>
  </si>
  <si>
    <t>钱粮湖
中学</t>
  </si>
  <si>
    <t>柳林</t>
  </si>
  <si>
    <t>濠河</t>
  </si>
  <si>
    <t>全区初中合计</t>
  </si>
  <si>
    <t>良心堡中心学校</t>
  </si>
  <si>
    <t>良心堡</t>
  </si>
  <si>
    <t>上期全区初中人数</t>
  </si>
  <si>
    <t>钱粮湖中心学校</t>
  </si>
  <si>
    <t>五星</t>
  </si>
  <si>
    <t>七星湖</t>
  </si>
  <si>
    <t>初中人数增减</t>
  </si>
  <si>
    <t>高　　　中</t>
  </si>
  <si>
    <t>新河</t>
  </si>
  <si>
    <t>悦来</t>
  </si>
  <si>
    <t>单位学校</t>
  </si>
  <si>
    <t>班额</t>
  </si>
  <si>
    <t>高一</t>
  </si>
  <si>
    <t>高二</t>
  </si>
  <si>
    <t>高三</t>
  </si>
  <si>
    <t>十六中</t>
  </si>
  <si>
    <t>高中</t>
  </si>
  <si>
    <t>君山中学</t>
  </si>
  <si>
    <t>全区合计</t>
  </si>
  <si>
    <t>广兴</t>
  </si>
  <si>
    <t>钱粮湖</t>
  </si>
  <si>
    <t>城东</t>
  </si>
  <si>
    <t>君山
中学</t>
  </si>
  <si>
    <t>统计数据</t>
  </si>
  <si>
    <t>班数</t>
  </si>
  <si>
    <t>人数</t>
  </si>
  <si>
    <t>镇南</t>
  </si>
  <si>
    <t>城西</t>
  </si>
  <si>
    <t>全区
高中汇总</t>
  </si>
  <si>
    <t>小
学</t>
  </si>
  <si>
    <t>庆丰</t>
  </si>
  <si>
    <t>向阳</t>
  </si>
  <si>
    <t>上期全区高中人数</t>
  </si>
  <si>
    <t>殷家铺</t>
  </si>
  <si>
    <t>古月
湖</t>
  </si>
  <si>
    <t>高中
人数增减</t>
  </si>
  <si>
    <t>君山职业技术学校</t>
  </si>
  <si>
    <t>上期职高人数</t>
  </si>
  <si>
    <t>初
中</t>
  </si>
  <si>
    <t>许市</t>
  </si>
  <si>
    <t>全区小学
合计</t>
  </si>
  <si>
    <t>职高人数增减</t>
  </si>
  <si>
    <t>凉亭</t>
  </si>
  <si>
    <t>上期小学人数合计</t>
  </si>
  <si>
    <t>高
中</t>
  </si>
  <si>
    <t>黄金</t>
  </si>
  <si>
    <t>小学人数增减</t>
  </si>
  <si>
    <t>逸夫</t>
  </si>
  <si>
    <t>全区学校数</t>
  </si>
  <si>
    <t>职高</t>
  </si>
  <si>
    <t>职校</t>
  </si>
  <si>
    <t>君山区教育局基教股
2023年2月20日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</si>
</sst>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8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thick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2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3" fillId="10" borderId="2" applyNumberFormat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4" fillId="11" borderId="0" applyNumberFormat="0" applyBorder="0" applyAlignment="0" applyProtection="0"/>
    <xf numFmtId="0" fontId="19" fillId="14" borderId="1" applyNumberForma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" fillId="4" borderId="0" applyNumberFormat="0" applyBorder="0" applyAlignment="0" applyProtection="0"/>
    <xf numFmtId="0" fontId="4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14" borderId="1" applyNumberFormat="0" applyAlignment="0" applyProtection="0"/>
    <xf numFmtId="0" fontId="12" fillId="19" borderId="0" applyNumberFormat="0" applyBorder="0" applyAlignment="0" applyProtection="0"/>
    <xf numFmtId="0" fontId="4" fillId="2" borderId="0" applyNumberFormat="0" applyBorder="0" applyAlignment="0" applyProtection="0"/>
    <xf numFmtId="0" fontId="7" fillId="0" borderId="5" applyNumberFormat="0" applyFill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20" borderId="0" applyNumberFormat="0" applyBorder="0" applyAlignment="0" applyProtection="0"/>
    <xf numFmtId="0" fontId="7" fillId="0" borderId="5" applyNumberFormat="0" applyFill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0" fillId="21" borderId="6" applyNumberFormat="0" applyFont="0" applyAlignment="0" applyProtection="0"/>
    <xf numFmtId="0" fontId="10" fillId="0" borderId="7" applyNumberFormat="0" applyFill="0" applyAlignment="0" applyProtection="0"/>
    <xf numFmtId="0" fontId="17" fillId="0" borderId="8" applyNumberFormat="0" applyFill="0" applyAlignment="0" applyProtection="0"/>
    <xf numFmtId="0" fontId="4" fillId="2" borderId="0" applyNumberFormat="0" applyBorder="0" applyAlignment="0" applyProtection="0"/>
    <xf numFmtId="0" fontId="12" fillId="19" borderId="0" applyNumberFormat="0" applyBorder="0" applyAlignment="0" applyProtection="0"/>
    <xf numFmtId="0" fontId="4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10" borderId="2" applyNumberFormat="0" applyAlignment="0" applyProtection="0"/>
    <xf numFmtId="0" fontId="12" fillId="6" borderId="0" applyNumberFormat="0" applyBorder="0" applyAlignment="0" applyProtection="0"/>
    <xf numFmtId="0" fontId="25" fillId="2" borderId="1" applyNumberFormat="0" applyAlignment="0" applyProtection="0"/>
    <xf numFmtId="0" fontId="20" fillId="14" borderId="9" applyNumberFormat="0" applyAlignment="0" applyProtection="0"/>
    <xf numFmtId="0" fontId="4" fillId="22" borderId="0" applyNumberFormat="0" applyBorder="0" applyAlignment="0" applyProtection="0"/>
    <xf numFmtId="0" fontId="15" fillId="3" borderId="0" applyNumberFormat="0" applyBorder="0" applyAlignment="0" applyProtection="0"/>
    <xf numFmtId="0" fontId="12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0" fillId="21" borderId="6" applyNumberFormat="0" applyFont="0" applyAlignment="0" applyProtection="0"/>
    <xf numFmtId="0" fontId="10" fillId="0" borderId="7" applyNumberFormat="0" applyFill="0" applyAlignment="0" applyProtection="0"/>
    <xf numFmtId="0" fontId="7" fillId="0" borderId="5" applyNumberFormat="0" applyFill="0" applyAlignment="0" applyProtection="0"/>
    <xf numFmtId="0" fontId="12" fillId="17" borderId="0" applyNumberFormat="0" applyBorder="0" applyAlignment="0" applyProtection="0"/>
    <xf numFmtId="0" fontId="7" fillId="0" borderId="5" applyNumberFormat="0" applyFill="0" applyAlignment="0" applyProtection="0"/>
    <xf numFmtId="0" fontId="12" fillId="23" borderId="0" applyNumberFormat="0" applyBorder="0" applyAlignment="0" applyProtection="0"/>
    <xf numFmtId="0" fontId="24" fillId="11" borderId="0" applyNumberFormat="0" applyBorder="0" applyAlignment="0" applyProtection="0"/>
    <xf numFmtId="0" fontId="19" fillId="14" borderId="1" applyNumberFormat="0" applyAlignment="0" applyProtection="0"/>
    <xf numFmtId="178" fontId="0" fillId="0" borderId="0" applyFont="0" applyFill="0" applyBorder="0" applyAlignment="0" applyProtection="0"/>
    <xf numFmtId="0" fontId="25" fillId="2" borderId="1" applyNumberFormat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4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4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7" fillId="0" borderId="5" applyNumberFormat="0" applyFill="0" applyAlignment="0" applyProtection="0"/>
    <xf numFmtId="0" fontId="4" fillId="18" borderId="0" applyNumberFormat="0" applyBorder="0" applyAlignment="0" applyProtection="0"/>
    <xf numFmtId="0" fontId="12" fillId="8" borderId="0" applyNumberFormat="0" applyBorder="0" applyAlignment="0" applyProtection="0"/>
    <xf numFmtId="0" fontId="22" fillId="12" borderId="0" applyNumberFormat="0" applyBorder="0" applyAlignment="0" applyProtection="0"/>
    <xf numFmtId="0" fontId="4" fillId="2" borderId="0" applyNumberFormat="0" applyBorder="0" applyAlignment="0" applyProtection="0"/>
    <xf numFmtId="0" fontId="12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20" fillId="14" borderId="9" applyNumberFormat="0" applyAlignment="0" applyProtection="0"/>
    <xf numFmtId="0" fontId="4" fillId="12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0" borderId="2" applyNumberFormat="0" applyAlignment="0" applyProtection="0"/>
    <xf numFmtId="0" fontId="0" fillId="21" borderId="6" applyNumberFormat="0" applyFont="0" applyAlignment="0" applyProtection="0"/>
    <xf numFmtId="0" fontId="17" fillId="0" borderId="8" applyNumberFormat="0" applyFill="0" applyAlignment="0" applyProtection="0"/>
    <xf numFmtId="0" fontId="10" fillId="0" borderId="7" applyNumberFormat="0" applyFill="0" applyAlignment="0" applyProtection="0"/>
    <xf numFmtId="0" fontId="4" fillId="22" borderId="0" applyNumberFormat="0" applyBorder="0" applyAlignment="0" applyProtection="0"/>
    <xf numFmtId="0" fontId="20" fillId="14" borderId="9" applyNumberFormat="0" applyAlignment="0" applyProtection="0"/>
    <xf numFmtId="0" fontId="4" fillId="22" borderId="0" applyNumberFormat="0" applyBorder="0" applyAlignment="0" applyProtection="0"/>
    <xf numFmtId="0" fontId="19" fillId="14" borderId="1" applyNumberFormat="0" applyAlignment="0" applyProtection="0"/>
    <xf numFmtId="0" fontId="12" fillId="19" borderId="0" applyNumberFormat="0" applyBorder="0" applyAlignment="0" applyProtection="0"/>
    <xf numFmtId="0" fontId="19" fillId="14" borderId="1" applyNumberFormat="0" applyAlignment="0" applyProtection="0"/>
    <xf numFmtId="0" fontId="1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12" fillId="23" borderId="0" applyNumberFormat="0" applyBorder="0" applyAlignment="0" applyProtection="0"/>
    <xf numFmtId="0" fontId="14" fillId="0" borderId="3" applyNumberFormat="0" applyFill="0" applyAlignment="0" applyProtection="0"/>
    <xf numFmtId="0" fontId="20" fillId="14" borderId="9" applyNumberFormat="0" applyAlignment="0" applyProtection="0"/>
    <xf numFmtId="0" fontId="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4" fillId="15" borderId="0" applyNumberFormat="0" applyBorder="0" applyAlignment="0" applyProtection="0"/>
    <xf numFmtId="0" fontId="12" fillId="9" borderId="0" applyNumberFormat="0" applyBorder="0" applyAlignment="0" applyProtection="0"/>
    <xf numFmtId="0" fontId="4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15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16" fillId="0" borderId="4" applyNumberFormat="0" applyFill="0" applyAlignment="0" applyProtection="0"/>
    <xf numFmtId="0" fontId="20" fillId="14" borderId="9" applyNumberFormat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4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5" borderId="0" applyNumberFormat="0" applyBorder="0" applyAlignment="0" applyProtection="0"/>
    <xf numFmtId="177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0" fillId="21" borderId="6" applyNumberFormat="0" applyFont="0" applyAlignment="0" applyProtection="0"/>
    <xf numFmtId="0" fontId="10" fillId="0" borderId="7" applyNumberFormat="0" applyFill="0" applyAlignment="0" applyProtection="0"/>
    <xf numFmtId="0" fontId="17" fillId="0" borderId="8" applyNumberFormat="0" applyFill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0" fillId="21" borderId="6" applyNumberFormat="0" applyFont="0" applyAlignment="0" applyProtection="0"/>
    <xf numFmtId="0" fontId="10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2" fillId="5" borderId="0" applyNumberFormat="0" applyBorder="0" applyAlignment="0" applyProtection="0"/>
    <xf numFmtId="0" fontId="16" fillId="0" borderId="4" applyNumberFormat="0" applyFill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wrapText="1" shrinkToFi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shrinkToFit="1"/>
    </xf>
    <xf numFmtId="180" fontId="28" fillId="0" borderId="16" xfId="0" applyNumberFormat="1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180" fontId="28" fillId="0" borderId="23" xfId="0" applyNumberFormat="1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shrinkToFit="1"/>
    </xf>
    <xf numFmtId="180" fontId="28" fillId="0" borderId="27" xfId="0" applyNumberFormat="1" applyFont="1" applyFill="1" applyBorder="1" applyAlignment="1">
      <alignment horizontal="center" vertical="center" shrinkToFit="1"/>
    </xf>
    <xf numFmtId="0" fontId="29" fillId="0" borderId="28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0" fontId="28" fillId="24" borderId="13" xfId="0" applyFont="1" applyFill="1" applyBorder="1" applyAlignment="1">
      <alignment horizontal="center" vertical="center" shrinkToFit="1"/>
    </xf>
    <xf numFmtId="180" fontId="28" fillId="0" borderId="13" xfId="0" applyNumberFormat="1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80" fontId="28" fillId="0" borderId="23" xfId="0" applyNumberFormat="1" applyFont="1" applyFill="1" applyBorder="1" applyAlignment="1">
      <alignment horizontal="center" vertical="center" wrapText="1"/>
    </xf>
    <xf numFmtId="180" fontId="28" fillId="24" borderId="23" xfId="0" applyNumberFormat="1" applyFont="1" applyFill="1" applyBorder="1" applyAlignment="1">
      <alignment horizontal="center" vertical="center" wrapText="1"/>
    </xf>
    <xf numFmtId="180" fontId="29" fillId="0" borderId="23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33" xfId="0" applyFont="1" applyFill="1" applyBorder="1" applyAlignment="1">
      <alignment vertical="center" wrapText="1"/>
    </xf>
    <xf numFmtId="0" fontId="28" fillId="0" borderId="13" xfId="133" applyFont="1" applyFill="1" applyBorder="1" applyAlignment="1">
      <alignment horizontal="center" vertical="center" shrinkToFit="1"/>
      <protection/>
    </xf>
    <xf numFmtId="0" fontId="29" fillId="0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13" xfId="164" applyFont="1" applyFill="1" applyBorder="1" applyAlignment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38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 wrapText="1" shrinkToFit="1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180" fontId="28" fillId="0" borderId="43" xfId="0" applyNumberFormat="1" applyFont="1" applyFill="1" applyBorder="1" applyAlignment="1">
      <alignment horizontal="center" vertical="center" wrapText="1" shrinkToFi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 shrinkToFi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 shrinkToFit="1"/>
    </xf>
    <xf numFmtId="180" fontId="28" fillId="0" borderId="51" xfId="0" applyNumberFormat="1" applyFont="1" applyFill="1" applyBorder="1" applyAlignment="1">
      <alignment horizontal="center" vertical="center" wrapText="1" shrinkToFit="1"/>
    </xf>
    <xf numFmtId="0" fontId="28" fillId="0" borderId="52" xfId="0" applyFont="1" applyFill="1" applyBorder="1" applyAlignment="1">
      <alignment horizontal="center" vertical="center" wrapText="1"/>
    </xf>
    <xf numFmtId="180" fontId="28" fillId="0" borderId="53" xfId="0" applyNumberFormat="1" applyFont="1" applyFill="1" applyBorder="1" applyAlignment="1">
      <alignment horizontal="center" vertical="center" wrapText="1" shrinkToFi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vertical="center" wrapText="1"/>
    </xf>
    <xf numFmtId="0" fontId="28" fillId="0" borderId="51" xfId="0" applyFont="1" applyFill="1" applyBorder="1" applyAlignment="1">
      <alignment horizontal="center" vertical="center" wrapText="1" shrinkToFit="1"/>
    </xf>
    <xf numFmtId="180" fontId="28" fillId="0" borderId="51" xfId="0" applyNumberFormat="1" applyFont="1" applyFill="1" applyBorder="1" applyAlignment="1">
      <alignment horizontal="center" vertical="center" wrapText="1"/>
    </xf>
    <xf numFmtId="180" fontId="28" fillId="0" borderId="53" xfId="0" applyNumberFormat="1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 shrinkToFit="1"/>
    </xf>
    <xf numFmtId="0" fontId="28" fillId="0" borderId="59" xfId="0" applyFont="1" applyFill="1" applyBorder="1" applyAlignment="1">
      <alignment vertical="center" wrapText="1"/>
    </xf>
    <xf numFmtId="0" fontId="28" fillId="0" borderId="60" xfId="0" applyFont="1" applyFill="1" applyBorder="1" applyAlignment="1">
      <alignment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 shrinkToFit="1"/>
    </xf>
    <xf numFmtId="0" fontId="27" fillId="0" borderId="4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vertical="center" wrapText="1"/>
    </xf>
    <xf numFmtId="0" fontId="28" fillId="0" borderId="43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shrinkToFit="1"/>
    </xf>
    <xf numFmtId="0" fontId="28" fillId="0" borderId="68" xfId="0" applyFont="1" applyFill="1" applyBorder="1" applyAlignment="1">
      <alignment horizontal="center" vertical="center" shrinkToFit="1"/>
    </xf>
    <xf numFmtId="0" fontId="28" fillId="0" borderId="69" xfId="0" applyFont="1" applyFill="1" applyBorder="1" applyAlignment="1">
      <alignment horizontal="center" vertical="center" wrapText="1"/>
    </xf>
    <xf numFmtId="180" fontId="28" fillId="0" borderId="43" xfId="0" applyNumberFormat="1" applyFont="1" applyFill="1" applyBorder="1" applyAlignment="1">
      <alignment horizontal="center" vertical="center" shrinkToFit="1"/>
    </xf>
    <xf numFmtId="0" fontId="28" fillId="0" borderId="70" xfId="0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 wrapText="1"/>
    </xf>
    <xf numFmtId="180" fontId="28" fillId="0" borderId="71" xfId="0" applyNumberFormat="1" applyFont="1" applyFill="1" applyBorder="1" applyAlignment="1">
      <alignment horizontal="center" vertical="center" shrinkToFit="1"/>
    </xf>
    <xf numFmtId="0" fontId="29" fillId="0" borderId="7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</cellXfs>
  <cellStyles count="195">
    <cellStyle name="Normal" xfId="0"/>
    <cellStyle name="输入 4" xfId="15"/>
    <cellStyle name="输入 3" xfId="16"/>
    <cellStyle name="输入 2 2" xfId="17"/>
    <cellStyle name="适中 4" xfId="18"/>
    <cellStyle name="适中 3" xfId="19"/>
    <cellStyle name="强调文字颜色 6 3" xfId="20"/>
    <cellStyle name="强调文字颜色 6 2" xfId="21"/>
    <cellStyle name="强调文字颜色 5 3" xfId="22"/>
    <cellStyle name="强调文字颜色 5 2 2" xfId="23"/>
    <cellStyle name="强调文字颜色 5 2" xfId="24"/>
    <cellStyle name="强调文字颜色 4 3" xfId="25"/>
    <cellStyle name="强调文字颜色 4 2" xfId="26"/>
    <cellStyle name="强调文字颜色 3 3" xfId="27"/>
    <cellStyle name="强调文字颜色 3 2" xfId="28"/>
    <cellStyle name="强调文字颜色 2 3" xfId="29"/>
    <cellStyle name="强调文字颜色 2 2 2" xfId="30"/>
    <cellStyle name="强调文字颜色 2 2" xfId="31"/>
    <cellStyle name="强调文字颜色 1 3" xfId="32"/>
    <cellStyle name="警告文本 3" xfId="33"/>
    <cellStyle name="警告文本 2" xfId="34"/>
    <cellStyle name="解释性文本 3" xfId="35"/>
    <cellStyle name="解释性文本 2" xfId="36"/>
    <cellStyle name="检查单元格 4" xfId="37"/>
    <cellStyle name="检查单元格 3" xfId="38"/>
    <cellStyle name="检查单元格 2 2" xfId="39"/>
    <cellStyle name="好 4" xfId="40"/>
    <cellStyle name="好 3" xfId="41"/>
    <cellStyle name="好 2" xfId="42"/>
    <cellStyle name="常规 2" xfId="43"/>
    <cellStyle name="差 4" xfId="44"/>
    <cellStyle name="差 3" xfId="45"/>
    <cellStyle name="差 2" xfId="46"/>
    <cellStyle name="标题 4 3" xfId="47"/>
    <cellStyle name="标题 4 2 2" xfId="48"/>
    <cellStyle name="标题 4 2" xfId="49"/>
    <cellStyle name="差 2 2" xfId="50"/>
    <cellStyle name="标题 3 3" xfId="51"/>
    <cellStyle name="标题 3 2 2" xfId="52"/>
    <cellStyle name="标题 3 2" xfId="53"/>
    <cellStyle name="标题 2 4" xfId="54"/>
    <cellStyle name="标题 2 3" xfId="55"/>
    <cellStyle name="60% - 强调文字颜色 2 2 2" xfId="56"/>
    <cellStyle name="20% - 强调文字颜色 3 2 2" xfId="57"/>
    <cellStyle name="计算 4" xfId="58"/>
    <cellStyle name="40% - 强调文字颜色 4 2" xfId="59"/>
    <cellStyle name="20% - 强调文字颜色 1 2 2" xfId="60"/>
    <cellStyle name="20% - 强调文字颜色 1 2" xfId="61"/>
    <cellStyle name="强调文字颜色 6 2 2" xfId="62"/>
    <cellStyle name="40% - 强调文字颜色 4" xfId="63"/>
    <cellStyle name="60% - 强调文字颜色 1 3" xfId="64"/>
    <cellStyle name="强调文字颜色 6" xfId="65"/>
    <cellStyle name="警告文本" xfId="66"/>
    <cellStyle name="60% - 强调文字颜色 2 3" xfId="67"/>
    <cellStyle name="20% - 强调文字颜色 2 2" xfId="68"/>
    <cellStyle name="20% - 强调文字颜色 5" xfId="69"/>
    <cellStyle name="20% - 强调文字颜色 4" xfId="70"/>
    <cellStyle name="20% - 强调文字颜色 2 2 2" xfId="71"/>
    <cellStyle name="常规 2 2" xfId="72"/>
    <cellStyle name="20% - 强调文字颜色 1 3" xfId="73"/>
    <cellStyle name="标题 5 2" xfId="74"/>
    <cellStyle name="强调文字颜色 4" xfId="75"/>
    <cellStyle name="计算 2" xfId="76"/>
    <cellStyle name="60% - 强调文字颜色 6" xfId="77"/>
    <cellStyle name="20% - 强调文字颜色 6 3" xfId="78"/>
    <cellStyle name="汇总 2 2" xfId="79"/>
    <cellStyle name="60% - 强调文字颜色 1 2" xfId="80"/>
    <cellStyle name="强调文字颜色 3" xfId="81"/>
    <cellStyle name="40% - 强调文字颜色 5 2 2" xfId="82"/>
    <cellStyle name="汇总 3" xfId="83"/>
    <cellStyle name="60% - 强调文字颜色 2" xfId="84"/>
    <cellStyle name="60% - 强调文字颜色 5" xfId="85"/>
    <cellStyle name="注释 2" xfId="86"/>
    <cellStyle name="链接单元格 2" xfId="87"/>
    <cellStyle name="标题 1 2" xfId="88"/>
    <cellStyle name="20% - 强调文字颜色 6 2" xfId="89"/>
    <cellStyle name="60% - 强调文字颜色 6 3" xfId="90"/>
    <cellStyle name="20% - 强调文字颜色 2" xfId="91"/>
    <cellStyle name="Followed Hyperlink" xfId="92"/>
    <cellStyle name="警告文本 2 2" xfId="93"/>
    <cellStyle name="标题 3" xfId="94"/>
    <cellStyle name="检查单元格" xfId="95"/>
    <cellStyle name="强调文字颜色 4 2 2" xfId="96"/>
    <cellStyle name="输入" xfId="97"/>
    <cellStyle name="输出" xfId="98"/>
    <cellStyle name="40% - 强调文字颜色 6" xfId="99"/>
    <cellStyle name="适中 2 2" xfId="100"/>
    <cellStyle name="60% - 强调文字颜色 3 2 2" xfId="101"/>
    <cellStyle name="解释性文本" xfId="102"/>
    <cellStyle name="标题 1" xfId="103"/>
    <cellStyle name="注释" xfId="104"/>
    <cellStyle name="链接单元格" xfId="105"/>
    <cellStyle name="汇总 2" xfId="106"/>
    <cellStyle name="60% - 强调文字颜色 1" xfId="107"/>
    <cellStyle name="汇总 4" xfId="108"/>
    <cellStyle name="60% - 强调文字颜色 3" xfId="109"/>
    <cellStyle name="好" xfId="110"/>
    <cellStyle name="计算" xfId="111"/>
    <cellStyle name="Comma" xfId="112"/>
    <cellStyle name="输入 2" xfId="113"/>
    <cellStyle name="Percent" xfId="114"/>
    <cellStyle name="标题 2" xfId="115"/>
    <cellStyle name="20% - 强调文字颜色 3" xfId="116"/>
    <cellStyle name="解释性文本 2 2" xfId="117"/>
    <cellStyle name="好 2 2" xfId="118"/>
    <cellStyle name="20% - 强调文字颜色 1" xfId="119"/>
    <cellStyle name="强调文字颜色 5" xfId="120"/>
    <cellStyle name="60% - 强调文字颜色 2 2" xfId="121"/>
    <cellStyle name="汇总" xfId="122"/>
    <cellStyle name="20% - 强调文字颜色 5 3" xfId="123"/>
    <cellStyle name="强调文字颜色 2" xfId="124"/>
    <cellStyle name="差" xfId="125"/>
    <cellStyle name="20% - 强调文字颜色 6" xfId="126"/>
    <cellStyle name="60% - 强调文字颜色 4" xfId="127"/>
    <cellStyle name="40% - 强调文字颜色 1" xfId="128"/>
    <cellStyle name="40% - 强调文字颜色 3 3" xfId="129"/>
    <cellStyle name="输出 4" xfId="130"/>
    <cellStyle name="20% - 强调文字颜色 2 3" xfId="131"/>
    <cellStyle name="强调文字颜色 1 2 2" xfId="132"/>
    <cellStyle name="常规 4 2" xfId="133"/>
    <cellStyle name="Currency [0]" xfId="134"/>
    <cellStyle name="20% - 强调文字颜色 3 3" xfId="135"/>
    <cellStyle name="解释性文本 4" xfId="136"/>
    <cellStyle name="检查单元格 2" xfId="137"/>
    <cellStyle name="注释 3" xfId="138"/>
    <cellStyle name="标题 1 3" xfId="139"/>
    <cellStyle name="链接单元格 3" xfId="140"/>
    <cellStyle name="40% - 强调文字颜色 6 2" xfId="141"/>
    <cellStyle name="输出 2" xfId="142"/>
    <cellStyle name="40% - 强调文字颜色 6 3" xfId="143"/>
    <cellStyle name="计算 3" xfId="144"/>
    <cellStyle name="60% - 强调文字颜色 6 2" xfId="145"/>
    <cellStyle name="计算 2 2" xfId="146"/>
    <cellStyle name="Hyperlink" xfId="147"/>
    <cellStyle name="40% - 强调文字颜色 2 2 2" xfId="148"/>
    <cellStyle name="适中 2" xfId="149"/>
    <cellStyle name="标题 5" xfId="150"/>
    <cellStyle name="20% - 强调文字颜色 4 2 2" xfId="151"/>
    <cellStyle name="20% - 强调文字颜色 3 2" xfId="152"/>
    <cellStyle name="60% - 强调文字颜色 3 3" xfId="153"/>
    <cellStyle name="标题 3 4" xfId="154"/>
    <cellStyle name="输出 2 2" xfId="155"/>
    <cellStyle name="20% - 强调文字颜色 4 2" xfId="156"/>
    <cellStyle name="标题 7" xfId="157"/>
    <cellStyle name="60% - 强调文字颜色 4 3" xfId="158"/>
    <cellStyle name="20% - 强调文字颜色 4 3" xfId="159"/>
    <cellStyle name="强调文字颜色 1" xfId="160"/>
    <cellStyle name="20% - 强调文字颜色 5 2" xfId="161"/>
    <cellStyle name="60% - 强调文字颜色 5 3" xfId="162"/>
    <cellStyle name="强调文字颜色 1 2" xfId="163"/>
    <cellStyle name="常规 4" xfId="164"/>
    <cellStyle name="20% - 强调文字颜色 5 2 2" xfId="165"/>
    <cellStyle name="20% - 强调文字颜色 6 2 2" xfId="166"/>
    <cellStyle name="适中" xfId="167"/>
    <cellStyle name="40% - 强调文字颜色 1 2 2" xfId="168"/>
    <cellStyle name="40% - 强调文字颜色 2 2" xfId="169"/>
    <cellStyle name="40% - 强调文字颜色 2" xfId="170"/>
    <cellStyle name="40% - 强调文字颜色 1 2" xfId="171"/>
    <cellStyle name="40% - 强调文字颜色 5" xfId="172"/>
    <cellStyle name="60% - 强调文字颜色 6 2 2" xfId="173"/>
    <cellStyle name="40% - 强调文字颜色 3" xfId="174"/>
    <cellStyle name="40% - 强调文字颜色 1 3" xfId="175"/>
    <cellStyle name="标题" xfId="176"/>
    <cellStyle name="40% - 强调文字颜色 2 3" xfId="177"/>
    <cellStyle name="常规 3" xfId="178"/>
    <cellStyle name="标题 2 2 2" xfId="179"/>
    <cellStyle name="输出 3" xfId="180"/>
    <cellStyle name="40% - 强调文字颜色 3 2" xfId="181"/>
    <cellStyle name="常规 4 3" xfId="182"/>
    <cellStyle name="60% - 强调文字颜色 1 2 2" xfId="183"/>
    <cellStyle name="40% - 强调文字颜色 3 2 2" xfId="184"/>
    <cellStyle name="标题 4 4" xfId="185"/>
    <cellStyle name="40% - 强调文字颜色 4 3" xfId="186"/>
    <cellStyle name="Comma [0]" xfId="187"/>
    <cellStyle name="40% - 强调文字颜色 6 2 2" xfId="188"/>
    <cellStyle name="警告文本 4" xfId="189"/>
    <cellStyle name="40% - 强调文字颜色 5 2" xfId="190"/>
    <cellStyle name="注释 4" xfId="191"/>
    <cellStyle name="链接单元格 4" xfId="192"/>
    <cellStyle name="标题 1 4" xfId="193"/>
    <cellStyle name="40% - 强调文字颜色 4 2 2" xfId="194"/>
    <cellStyle name="40% - 强调文字颜色 5 3" xfId="195"/>
    <cellStyle name="强调文字颜色 3 2 2" xfId="196"/>
    <cellStyle name="60% - 强调文字颜色 3 2" xfId="197"/>
    <cellStyle name="标题 6" xfId="198"/>
    <cellStyle name="Currency" xfId="199"/>
    <cellStyle name="60% - 强调文字颜色 4 2" xfId="200"/>
    <cellStyle name="60% - 强调文字颜色 4 2 2" xfId="201"/>
    <cellStyle name="60% - 强调文字颜色 5 2" xfId="202"/>
    <cellStyle name="注释 2 2" xfId="203"/>
    <cellStyle name="链接单元格 2 2" xfId="204"/>
    <cellStyle name="标题 4" xfId="205"/>
    <cellStyle name="标题 1 2 2" xfId="206"/>
    <cellStyle name="60% - 强调文字颜色 5 2 2" xfId="207"/>
    <cellStyle name="标题 2 2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showZeros="0" tabSelected="1" workbookViewId="0" topLeftCell="A16">
      <selection activeCell="R29" sqref="R29"/>
    </sheetView>
  </sheetViews>
  <sheetFormatPr defaultColWidth="9.00390625" defaultRowHeight="14.25"/>
  <cols>
    <col min="1" max="1" width="3.375" style="4" customWidth="1"/>
    <col min="2" max="2" width="4.375" style="4" customWidth="1"/>
    <col min="3" max="9" width="3.75390625" style="5" customWidth="1"/>
    <col min="10" max="10" width="3.25390625" style="5" customWidth="1"/>
    <col min="11" max="11" width="3.375" style="4" customWidth="1"/>
    <col min="12" max="12" width="4.625" style="4" customWidth="1"/>
    <col min="13" max="17" width="3.875" style="5" customWidth="1"/>
    <col min="18" max="18" width="3.75390625" style="5" customWidth="1"/>
    <col min="19" max="19" width="4.875" style="5" customWidth="1"/>
    <col min="20" max="20" width="4.625" style="4" customWidth="1"/>
    <col min="21" max="21" width="6.125" style="4" customWidth="1"/>
    <col min="22" max="25" width="4.125" style="5" customWidth="1"/>
    <col min="26" max="26" width="4.125" style="6" customWidth="1"/>
    <col min="27" max="27" width="4.50390625" style="4" customWidth="1"/>
    <col min="28" max="28" width="3.375" style="7" customWidth="1"/>
    <col min="29" max="29" width="4.75390625" style="4" customWidth="1"/>
    <col min="30" max="30" width="4.75390625" style="5" customWidth="1"/>
    <col min="31" max="32" width="4.125" style="5" customWidth="1"/>
    <col min="33" max="33" width="9.00390625" style="4" customWidth="1"/>
    <col min="34" max="34" width="7.125" style="4" customWidth="1"/>
    <col min="35" max="35" width="7.625" style="4" customWidth="1"/>
    <col min="36" max="36" width="7.50390625" style="4" customWidth="1"/>
    <col min="37" max="37" width="7.375" style="4" customWidth="1"/>
    <col min="38" max="38" width="7.125" style="4" customWidth="1"/>
    <col min="39" max="39" width="7.375" style="4" customWidth="1"/>
    <col min="40" max="40" width="7.125" style="4" customWidth="1"/>
    <col min="41" max="41" width="6.625" style="4" customWidth="1"/>
    <col min="42" max="16384" width="9.00390625" style="4" customWidth="1"/>
  </cols>
  <sheetData>
    <row r="1" spans="1:32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1" customFormat="1" ht="18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54"/>
      <c r="U2" s="9" t="s">
        <v>2</v>
      </c>
      <c r="V2" s="10"/>
      <c r="W2" s="10"/>
      <c r="X2" s="10"/>
      <c r="Y2" s="10"/>
      <c r="Z2" s="81"/>
      <c r="AA2" s="82" t="s">
        <v>3</v>
      </c>
      <c r="AB2" s="83"/>
      <c r="AC2" s="122"/>
      <c r="AD2" s="122"/>
      <c r="AE2" s="122"/>
      <c r="AF2" s="123"/>
    </row>
    <row r="3" spans="1:32" s="1" customFormat="1" ht="21" customHeight="1">
      <c r="A3" s="11" t="s">
        <v>4</v>
      </c>
      <c r="B3" s="12" t="s">
        <v>5</v>
      </c>
      <c r="C3" s="13" t="s">
        <v>6</v>
      </c>
      <c r="D3" s="13"/>
      <c r="E3" s="13"/>
      <c r="F3" s="13"/>
      <c r="G3" s="13"/>
      <c r="H3" s="13"/>
      <c r="I3" s="25" t="s">
        <v>7</v>
      </c>
      <c r="J3" s="26" t="s">
        <v>8</v>
      </c>
      <c r="K3" s="27" t="s">
        <v>4</v>
      </c>
      <c r="L3" s="12" t="s">
        <v>5</v>
      </c>
      <c r="M3" s="13" t="s">
        <v>6</v>
      </c>
      <c r="N3" s="13"/>
      <c r="O3" s="13"/>
      <c r="P3" s="13"/>
      <c r="Q3" s="13"/>
      <c r="R3" s="13"/>
      <c r="S3" s="25" t="s">
        <v>7</v>
      </c>
      <c r="T3" s="55" t="s">
        <v>8</v>
      </c>
      <c r="U3" s="11" t="s">
        <v>9</v>
      </c>
      <c r="V3" s="13" t="s">
        <v>6</v>
      </c>
      <c r="W3" s="13"/>
      <c r="X3" s="13"/>
      <c r="Y3" s="25" t="s">
        <v>7</v>
      </c>
      <c r="Z3" s="84" t="s">
        <v>8</v>
      </c>
      <c r="AA3" s="85" t="s">
        <v>4</v>
      </c>
      <c r="AB3" s="86"/>
      <c r="AC3" s="124" t="s">
        <v>10</v>
      </c>
      <c r="AD3" s="125" t="s">
        <v>11</v>
      </c>
      <c r="AE3" s="125" t="s">
        <v>12</v>
      </c>
      <c r="AF3" s="126" t="s">
        <v>13</v>
      </c>
    </row>
    <row r="4" spans="1:32" s="2" customFormat="1" ht="21" customHeight="1">
      <c r="A4" s="11"/>
      <c r="B4" s="12"/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19</v>
      </c>
      <c r="I4" s="25"/>
      <c r="J4" s="28"/>
      <c r="K4" s="27"/>
      <c r="L4" s="12"/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25"/>
      <c r="T4" s="55"/>
      <c r="U4" s="11"/>
      <c r="V4" s="13" t="s">
        <v>20</v>
      </c>
      <c r="W4" s="13" t="s">
        <v>21</v>
      </c>
      <c r="X4" s="13" t="s">
        <v>22</v>
      </c>
      <c r="Y4" s="25"/>
      <c r="Z4" s="84"/>
      <c r="AA4" s="87"/>
      <c r="AB4" s="88"/>
      <c r="AC4" s="124"/>
      <c r="AD4" s="18"/>
      <c r="AE4" s="18"/>
      <c r="AF4" s="126"/>
    </row>
    <row r="5" spans="1:35" s="3" customFormat="1" ht="24" customHeight="1">
      <c r="A5" s="14" t="s">
        <v>23</v>
      </c>
      <c r="B5" s="15"/>
      <c r="C5" s="16">
        <v>327</v>
      </c>
      <c r="D5" s="16">
        <v>329</v>
      </c>
      <c r="E5" s="16">
        <v>327</v>
      </c>
      <c r="F5" s="16">
        <v>273</v>
      </c>
      <c r="G5" s="16">
        <v>273</v>
      </c>
      <c r="H5" s="16">
        <v>217</v>
      </c>
      <c r="I5" s="18">
        <f aca="true" t="shared" si="0" ref="I5:I14">H5+G5+F5+E5+D5+C5</f>
        <v>1746</v>
      </c>
      <c r="J5" s="29">
        <f>I5/I6</f>
        <v>54.5625</v>
      </c>
      <c r="K5" s="30" t="s">
        <v>24</v>
      </c>
      <c r="L5" s="15"/>
      <c r="M5" s="16">
        <v>200</v>
      </c>
      <c r="N5" s="16">
        <v>213</v>
      </c>
      <c r="O5" s="16">
        <v>207</v>
      </c>
      <c r="P5" s="16">
        <v>203</v>
      </c>
      <c r="Q5" s="16">
        <v>183</v>
      </c>
      <c r="R5" s="16">
        <v>185</v>
      </c>
      <c r="S5" s="18">
        <f>R5+Q5+P5+O5+N5+M5</f>
        <v>1191</v>
      </c>
      <c r="T5" s="56">
        <f>S5/S6</f>
        <v>49.625</v>
      </c>
      <c r="U5" s="14" t="s">
        <v>25</v>
      </c>
      <c r="V5" s="64">
        <v>870</v>
      </c>
      <c r="W5" s="64">
        <v>770</v>
      </c>
      <c r="X5" s="64">
        <v>656</v>
      </c>
      <c r="Y5" s="18">
        <f>X5+W5+V5</f>
        <v>2296</v>
      </c>
      <c r="Z5" s="89">
        <f>Y5/Y6</f>
        <v>54.666666666666664</v>
      </c>
      <c r="AA5" s="90" t="s">
        <v>26</v>
      </c>
      <c r="AB5" s="91"/>
      <c r="AC5" s="127" t="s">
        <v>2</v>
      </c>
      <c r="AD5" s="16">
        <v>2289</v>
      </c>
      <c r="AE5" s="18">
        <f>Y5</f>
        <v>2296</v>
      </c>
      <c r="AF5" s="128">
        <f>AE5-AD5</f>
        <v>7</v>
      </c>
      <c r="AH5" s="139"/>
      <c r="AI5" s="139"/>
    </row>
    <row r="6" spans="1:35" s="3" customFormat="1" ht="22.5" customHeight="1">
      <c r="A6" s="14"/>
      <c r="B6" s="15"/>
      <c r="C6" s="16">
        <v>6</v>
      </c>
      <c r="D6" s="16">
        <v>6</v>
      </c>
      <c r="E6" s="16">
        <v>6</v>
      </c>
      <c r="F6" s="16">
        <v>5</v>
      </c>
      <c r="G6" s="16">
        <v>5</v>
      </c>
      <c r="H6" s="16">
        <v>4</v>
      </c>
      <c r="I6" s="18">
        <f t="shared" si="0"/>
        <v>32</v>
      </c>
      <c r="J6" s="29"/>
      <c r="K6" s="30"/>
      <c r="L6" s="15"/>
      <c r="M6" s="16">
        <v>4</v>
      </c>
      <c r="N6" s="16">
        <v>4</v>
      </c>
      <c r="O6" s="16">
        <v>4</v>
      </c>
      <c r="P6" s="16">
        <v>4</v>
      </c>
      <c r="Q6" s="16">
        <v>4</v>
      </c>
      <c r="R6" s="16">
        <v>4</v>
      </c>
      <c r="S6" s="18">
        <f aca="true" t="shared" si="1" ref="S6:S42">R6+Q6+P6+O6+N6+M6</f>
        <v>24</v>
      </c>
      <c r="T6" s="56"/>
      <c r="U6" s="14"/>
      <c r="V6" s="16">
        <v>16</v>
      </c>
      <c r="W6" s="16">
        <v>14</v>
      </c>
      <c r="X6" s="16">
        <v>12</v>
      </c>
      <c r="Y6" s="18">
        <f aca="true" t="shared" si="2" ref="Y6:Y21">X6+W6+V6</f>
        <v>42</v>
      </c>
      <c r="Z6" s="89"/>
      <c r="AA6" s="90" t="s">
        <v>23</v>
      </c>
      <c r="AB6" s="91"/>
      <c r="AC6" s="127" t="s">
        <v>27</v>
      </c>
      <c r="AD6" s="16">
        <v>1741</v>
      </c>
      <c r="AE6" s="18">
        <f>I5</f>
        <v>1746</v>
      </c>
      <c r="AF6" s="128">
        <f aca="true" t="shared" si="3" ref="AF6:AF25">AE6-AD6</f>
        <v>5</v>
      </c>
      <c r="AH6" s="139"/>
      <c r="AI6" s="139"/>
    </row>
    <row r="7" spans="1:35" s="3" customFormat="1" ht="22.5" customHeight="1">
      <c r="A7" s="14" t="s">
        <v>28</v>
      </c>
      <c r="B7" s="15" t="s">
        <v>29</v>
      </c>
      <c r="C7" s="16">
        <v>86</v>
      </c>
      <c r="D7" s="16">
        <v>98</v>
      </c>
      <c r="E7" s="16">
        <v>101</v>
      </c>
      <c r="F7" s="16">
        <v>107</v>
      </c>
      <c r="G7" s="16">
        <v>101</v>
      </c>
      <c r="H7" s="16">
        <v>56</v>
      </c>
      <c r="I7" s="18">
        <f t="shared" si="0"/>
        <v>549</v>
      </c>
      <c r="J7" s="29">
        <f>I7/I8</f>
        <v>45.75</v>
      </c>
      <c r="K7" s="31" t="s">
        <v>30</v>
      </c>
      <c r="L7" s="32" t="s">
        <v>29</v>
      </c>
      <c r="M7" s="49"/>
      <c r="N7" s="49"/>
      <c r="O7" s="49"/>
      <c r="P7" s="49"/>
      <c r="Q7" s="49"/>
      <c r="R7" s="49"/>
      <c r="S7" s="49">
        <f t="shared" si="1"/>
        <v>0</v>
      </c>
      <c r="T7" s="57" t="e">
        <f>S7/S8</f>
        <v>#DIV/0!</v>
      </c>
      <c r="U7" s="14" t="s">
        <v>31</v>
      </c>
      <c r="V7" s="16">
        <v>220</v>
      </c>
      <c r="W7" s="16">
        <v>220</v>
      </c>
      <c r="X7" s="16">
        <v>203</v>
      </c>
      <c r="Y7" s="18">
        <f t="shared" si="2"/>
        <v>643</v>
      </c>
      <c r="Z7" s="89">
        <f>Y7/Y8</f>
        <v>53.583333333333336</v>
      </c>
      <c r="AA7" s="90" t="s">
        <v>32</v>
      </c>
      <c r="AB7" s="91"/>
      <c r="AC7" s="127" t="s">
        <v>27</v>
      </c>
      <c r="AD7" s="16">
        <v>1360</v>
      </c>
      <c r="AE7" s="18">
        <f>I15</f>
        <v>1374</v>
      </c>
      <c r="AF7" s="128">
        <f t="shared" si="3"/>
        <v>14</v>
      </c>
      <c r="AH7" s="139"/>
      <c r="AI7" s="139"/>
    </row>
    <row r="8" spans="1:35" s="3" customFormat="1" ht="22.5" customHeight="1">
      <c r="A8" s="14"/>
      <c r="B8" s="15"/>
      <c r="C8" s="16">
        <v>2</v>
      </c>
      <c r="D8" s="16">
        <v>2</v>
      </c>
      <c r="E8" s="16">
        <v>2</v>
      </c>
      <c r="F8" s="16">
        <v>2</v>
      </c>
      <c r="G8" s="16">
        <v>2</v>
      </c>
      <c r="H8" s="16">
        <v>2</v>
      </c>
      <c r="I8" s="18">
        <f t="shared" si="0"/>
        <v>12</v>
      </c>
      <c r="J8" s="29"/>
      <c r="K8" s="33"/>
      <c r="L8" s="34"/>
      <c r="M8" s="49"/>
      <c r="N8" s="49"/>
      <c r="O8" s="49"/>
      <c r="P8" s="49"/>
      <c r="Q8" s="49"/>
      <c r="R8" s="49"/>
      <c r="S8" s="49">
        <f t="shared" si="1"/>
        <v>0</v>
      </c>
      <c r="T8" s="57"/>
      <c r="U8" s="14"/>
      <c r="V8" s="16">
        <v>4</v>
      </c>
      <c r="W8" s="16">
        <v>4</v>
      </c>
      <c r="X8" s="16">
        <v>4</v>
      </c>
      <c r="Y8" s="18">
        <f t="shared" si="2"/>
        <v>12</v>
      </c>
      <c r="Z8" s="89"/>
      <c r="AA8" s="90" t="s">
        <v>33</v>
      </c>
      <c r="AB8" s="91"/>
      <c r="AC8" s="127" t="s">
        <v>27</v>
      </c>
      <c r="AD8" s="16">
        <v>2304</v>
      </c>
      <c r="AE8" s="18">
        <f>I25</f>
        <v>2312</v>
      </c>
      <c r="AF8" s="128">
        <f t="shared" si="3"/>
        <v>8</v>
      </c>
      <c r="AH8" s="139"/>
      <c r="AI8" s="139"/>
    </row>
    <row r="9" spans="1:34" s="3" customFormat="1" ht="22.5" customHeight="1">
      <c r="A9" s="14"/>
      <c r="B9" s="15" t="s">
        <v>34</v>
      </c>
      <c r="C9" s="16">
        <v>78</v>
      </c>
      <c r="D9" s="16">
        <v>67</v>
      </c>
      <c r="E9" s="16">
        <v>83</v>
      </c>
      <c r="F9" s="16">
        <v>73</v>
      </c>
      <c r="G9" s="16">
        <v>85</v>
      </c>
      <c r="H9" s="16">
        <v>88</v>
      </c>
      <c r="I9" s="18">
        <f t="shared" si="0"/>
        <v>474</v>
      </c>
      <c r="J9" s="29">
        <f>I9/I10</f>
        <v>39.5</v>
      </c>
      <c r="K9" s="33"/>
      <c r="L9" s="35" t="s">
        <v>35</v>
      </c>
      <c r="M9" s="16">
        <v>46</v>
      </c>
      <c r="N9" s="16">
        <v>52</v>
      </c>
      <c r="O9" s="16">
        <v>51</v>
      </c>
      <c r="P9" s="16">
        <v>60</v>
      </c>
      <c r="Q9" s="16">
        <v>67</v>
      </c>
      <c r="R9" s="16">
        <v>43</v>
      </c>
      <c r="S9" s="18">
        <f t="shared" si="1"/>
        <v>319</v>
      </c>
      <c r="T9" s="56">
        <f>S9/S10</f>
        <v>35.44444444444444</v>
      </c>
      <c r="U9" s="14" t="s">
        <v>36</v>
      </c>
      <c r="V9" s="16">
        <v>366</v>
      </c>
      <c r="W9" s="16">
        <v>386</v>
      </c>
      <c r="X9" s="16">
        <v>377</v>
      </c>
      <c r="Y9" s="18">
        <f t="shared" si="2"/>
        <v>1129</v>
      </c>
      <c r="Z9" s="89">
        <f>Y9/Y10</f>
        <v>53.76190476190476</v>
      </c>
      <c r="AA9" s="92" t="s">
        <v>37</v>
      </c>
      <c r="AB9" s="93"/>
      <c r="AC9" s="127" t="s">
        <v>27</v>
      </c>
      <c r="AD9" s="16">
        <v>1211</v>
      </c>
      <c r="AE9" s="18">
        <f>I35</f>
        <v>1209</v>
      </c>
      <c r="AF9" s="128">
        <f t="shared" si="3"/>
        <v>-2</v>
      </c>
      <c r="AH9" s="139"/>
    </row>
    <row r="10" spans="1:32" s="3" customFormat="1" ht="22.5" customHeight="1">
      <c r="A10" s="14"/>
      <c r="B10" s="15"/>
      <c r="C10" s="16">
        <v>2</v>
      </c>
      <c r="D10" s="16">
        <v>2</v>
      </c>
      <c r="E10" s="16">
        <v>2</v>
      </c>
      <c r="F10" s="16">
        <v>2</v>
      </c>
      <c r="G10" s="16">
        <v>2</v>
      </c>
      <c r="H10" s="16">
        <v>2</v>
      </c>
      <c r="I10" s="18">
        <f t="shared" si="0"/>
        <v>12</v>
      </c>
      <c r="J10" s="29"/>
      <c r="K10" s="33"/>
      <c r="L10" s="36"/>
      <c r="M10" s="16">
        <v>1</v>
      </c>
      <c r="N10" s="16">
        <v>1</v>
      </c>
      <c r="O10" s="16">
        <v>2</v>
      </c>
      <c r="P10" s="16">
        <v>2</v>
      </c>
      <c r="Q10" s="16">
        <v>2</v>
      </c>
      <c r="R10" s="16">
        <v>1</v>
      </c>
      <c r="S10" s="18">
        <f t="shared" si="1"/>
        <v>9</v>
      </c>
      <c r="T10" s="56"/>
      <c r="U10" s="14"/>
      <c r="V10" s="16">
        <v>7</v>
      </c>
      <c r="W10" s="16">
        <v>7</v>
      </c>
      <c r="X10" s="16">
        <v>7</v>
      </c>
      <c r="Y10" s="18">
        <f t="shared" si="2"/>
        <v>21</v>
      </c>
      <c r="Z10" s="89"/>
      <c r="AA10" s="94"/>
      <c r="AB10" s="95"/>
      <c r="AC10" s="127" t="s">
        <v>2</v>
      </c>
      <c r="AD10" s="16">
        <v>640</v>
      </c>
      <c r="AE10" s="18">
        <f>Y7</f>
        <v>643</v>
      </c>
      <c r="AF10" s="128">
        <f t="shared" si="3"/>
        <v>3</v>
      </c>
    </row>
    <row r="11" spans="1:32" s="3" customFormat="1" ht="22.5" customHeight="1">
      <c r="A11" s="14"/>
      <c r="B11" s="15" t="s">
        <v>38</v>
      </c>
      <c r="C11" s="16">
        <v>10</v>
      </c>
      <c r="D11" s="16">
        <v>9</v>
      </c>
      <c r="E11" s="16">
        <v>18</v>
      </c>
      <c r="F11" s="16">
        <v>16</v>
      </c>
      <c r="G11" s="16">
        <v>25</v>
      </c>
      <c r="H11" s="16">
        <v>25</v>
      </c>
      <c r="I11" s="18">
        <f t="shared" si="0"/>
        <v>103</v>
      </c>
      <c r="J11" s="29">
        <f>I11/I12</f>
        <v>17.166666666666668</v>
      </c>
      <c r="K11" s="33"/>
      <c r="L11" s="32" t="s">
        <v>39</v>
      </c>
      <c r="M11" s="49"/>
      <c r="N11" s="49"/>
      <c r="O11" s="49"/>
      <c r="P11" s="49"/>
      <c r="Q11" s="49"/>
      <c r="R11" s="49"/>
      <c r="S11" s="49">
        <f t="shared" si="1"/>
        <v>0</v>
      </c>
      <c r="T11" s="57" t="e">
        <f>S11/S12</f>
        <v>#DIV/0!</v>
      </c>
      <c r="U11" s="14" t="s">
        <v>40</v>
      </c>
      <c r="V11" s="16">
        <v>68</v>
      </c>
      <c r="W11" s="16">
        <v>81</v>
      </c>
      <c r="X11" s="16">
        <v>80</v>
      </c>
      <c r="Y11" s="18">
        <f t="shared" si="2"/>
        <v>229</v>
      </c>
      <c r="Z11" s="89">
        <f>Y11/Y12</f>
        <v>38.166666666666664</v>
      </c>
      <c r="AA11" s="92" t="s">
        <v>41</v>
      </c>
      <c r="AB11" s="93"/>
      <c r="AC11" s="127" t="s">
        <v>27</v>
      </c>
      <c r="AD11" s="16">
        <v>1836</v>
      </c>
      <c r="AE11" s="18">
        <f>I45</f>
        <v>1862</v>
      </c>
      <c r="AF11" s="128">
        <f t="shared" si="3"/>
        <v>26</v>
      </c>
    </row>
    <row r="12" spans="1:32" s="3" customFormat="1" ht="22.5" customHeight="1">
      <c r="A12" s="14"/>
      <c r="B12" s="15"/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8">
        <f t="shared" si="0"/>
        <v>6</v>
      </c>
      <c r="J12" s="29"/>
      <c r="K12" s="33"/>
      <c r="L12" s="34"/>
      <c r="M12" s="49"/>
      <c r="N12" s="49"/>
      <c r="O12" s="49"/>
      <c r="P12" s="49"/>
      <c r="Q12" s="49"/>
      <c r="R12" s="49"/>
      <c r="S12" s="49">
        <f t="shared" si="1"/>
        <v>0</v>
      </c>
      <c r="T12" s="57"/>
      <c r="U12" s="14"/>
      <c r="V12" s="16">
        <v>2</v>
      </c>
      <c r="W12" s="16">
        <v>2</v>
      </c>
      <c r="X12" s="16">
        <v>2</v>
      </c>
      <c r="Y12" s="18">
        <f t="shared" si="2"/>
        <v>6</v>
      </c>
      <c r="Z12" s="89"/>
      <c r="AA12" s="96"/>
      <c r="AB12" s="97"/>
      <c r="AC12" s="127" t="s">
        <v>2</v>
      </c>
      <c r="AD12" s="16">
        <v>1128</v>
      </c>
      <c r="AE12" s="18">
        <f>Y9</f>
        <v>1129</v>
      </c>
      <c r="AF12" s="128">
        <f t="shared" si="3"/>
        <v>1</v>
      </c>
    </row>
    <row r="13" spans="1:32" s="3" customFormat="1" ht="22.5" customHeight="1">
      <c r="A13" s="14"/>
      <c r="B13" s="15" t="s">
        <v>42</v>
      </c>
      <c r="C13" s="16">
        <v>35</v>
      </c>
      <c r="D13" s="16">
        <v>48</v>
      </c>
      <c r="E13" s="16">
        <v>36</v>
      </c>
      <c r="F13" s="16">
        <v>36</v>
      </c>
      <c r="G13" s="16">
        <v>43</v>
      </c>
      <c r="H13" s="16">
        <v>50</v>
      </c>
      <c r="I13" s="18">
        <f t="shared" si="0"/>
        <v>248</v>
      </c>
      <c r="J13" s="29">
        <f>I13/I14</f>
        <v>41.333333333333336</v>
      </c>
      <c r="K13" s="33"/>
      <c r="L13" s="35" t="s">
        <v>43</v>
      </c>
      <c r="M13" s="16">
        <v>3</v>
      </c>
      <c r="N13" s="16">
        <v>2</v>
      </c>
      <c r="O13" s="16">
        <v>9</v>
      </c>
      <c r="P13" s="16">
        <v>9</v>
      </c>
      <c r="Q13" s="16">
        <v>8</v>
      </c>
      <c r="R13" s="16">
        <v>12</v>
      </c>
      <c r="S13" s="18">
        <f t="shared" si="1"/>
        <v>43</v>
      </c>
      <c r="T13" s="56">
        <f>S13/S14</f>
        <v>7.166666666666667</v>
      </c>
      <c r="U13" s="14" t="s">
        <v>44</v>
      </c>
      <c r="V13" s="16">
        <v>94</v>
      </c>
      <c r="W13" s="16">
        <v>131</v>
      </c>
      <c r="X13" s="16">
        <v>141</v>
      </c>
      <c r="Y13" s="18">
        <f t="shared" si="2"/>
        <v>366</v>
      </c>
      <c r="Z13" s="89">
        <f>Y13/Y14</f>
        <v>45.75</v>
      </c>
      <c r="AA13" s="94"/>
      <c r="AB13" s="95"/>
      <c r="AC13" s="127" t="s">
        <v>7</v>
      </c>
      <c r="AD13" s="16">
        <v>2964</v>
      </c>
      <c r="AE13" s="18">
        <f>AE12+AE11</f>
        <v>2991</v>
      </c>
      <c r="AF13" s="128">
        <f t="shared" si="3"/>
        <v>27</v>
      </c>
    </row>
    <row r="14" spans="1:32" s="3" customFormat="1" ht="22.5" customHeight="1">
      <c r="A14" s="14"/>
      <c r="B14" s="15"/>
      <c r="C14" s="16">
        <v>1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8">
        <f t="shared" si="0"/>
        <v>6</v>
      </c>
      <c r="J14" s="29"/>
      <c r="K14" s="33"/>
      <c r="L14" s="36"/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18">
        <f t="shared" si="1"/>
        <v>6</v>
      </c>
      <c r="T14" s="56"/>
      <c r="U14" s="14"/>
      <c r="V14" s="16">
        <v>2</v>
      </c>
      <c r="W14" s="16">
        <v>3</v>
      </c>
      <c r="X14" s="16">
        <v>3</v>
      </c>
      <c r="Y14" s="18">
        <f t="shared" si="2"/>
        <v>8</v>
      </c>
      <c r="Z14" s="89"/>
      <c r="AA14" s="92" t="s">
        <v>45</v>
      </c>
      <c r="AB14" s="93"/>
      <c r="AC14" s="127" t="s">
        <v>27</v>
      </c>
      <c r="AD14" s="16">
        <v>372</v>
      </c>
      <c r="AE14" s="18">
        <f>S17</f>
        <v>362</v>
      </c>
      <c r="AF14" s="128">
        <f t="shared" si="3"/>
        <v>-10</v>
      </c>
    </row>
    <row r="15" spans="1:32" s="3" customFormat="1" ht="22.5" customHeight="1">
      <c r="A15" s="14"/>
      <c r="B15" s="17" t="s">
        <v>7</v>
      </c>
      <c r="C15" s="18">
        <f aca="true" t="shared" si="4" ref="C15:H16">C13+C11+C9+C7</f>
        <v>209</v>
      </c>
      <c r="D15" s="18">
        <f t="shared" si="4"/>
        <v>222</v>
      </c>
      <c r="E15" s="18">
        <f t="shared" si="4"/>
        <v>238</v>
      </c>
      <c r="F15" s="18">
        <f t="shared" si="4"/>
        <v>232</v>
      </c>
      <c r="G15" s="18">
        <f t="shared" si="4"/>
        <v>254</v>
      </c>
      <c r="H15" s="18">
        <f t="shared" si="4"/>
        <v>219</v>
      </c>
      <c r="I15" s="18">
        <f aca="true" t="shared" si="5" ref="I6:I46">H15+G15+F15+E15+D15+C15</f>
        <v>1374</v>
      </c>
      <c r="J15" s="29">
        <f>I15/I16</f>
        <v>38.166666666666664</v>
      </c>
      <c r="K15" s="33"/>
      <c r="L15" s="35"/>
      <c r="M15" s="18"/>
      <c r="N15" s="18"/>
      <c r="O15" s="18"/>
      <c r="P15" s="18"/>
      <c r="Q15" s="18"/>
      <c r="R15" s="18"/>
      <c r="S15" s="18">
        <f t="shared" si="1"/>
        <v>0</v>
      </c>
      <c r="T15" s="56" t="e">
        <f>S15/S16</f>
        <v>#DIV/0!</v>
      </c>
      <c r="U15" s="14" t="s">
        <v>46</v>
      </c>
      <c r="V15" s="16">
        <v>224</v>
      </c>
      <c r="W15" s="16">
        <v>254</v>
      </c>
      <c r="X15" s="16">
        <v>223</v>
      </c>
      <c r="Y15" s="18">
        <f t="shared" si="2"/>
        <v>701</v>
      </c>
      <c r="Z15" s="89">
        <f>Y15/Y16</f>
        <v>46.733333333333334</v>
      </c>
      <c r="AA15" s="96"/>
      <c r="AB15" s="97"/>
      <c r="AC15" s="127" t="s">
        <v>2</v>
      </c>
      <c r="AD15" s="16">
        <v>210</v>
      </c>
      <c r="AE15" s="18">
        <f>Y11</f>
        <v>229</v>
      </c>
      <c r="AF15" s="128">
        <f t="shared" si="3"/>
        <v>19</v>
      </c>
    </row>
    <row r="16" spans="1:32" s="3" customFormat="1" ht="22.5" customHeight="1">
      <c r="A16" s="14"/>
      <c r="B16" s="17"/>
      <c r="C16" s="18">
        <f t="shared" si="4"/>
        <v>6</v>
      </c>
      <c r="D16" s="18">
        <f t="shared" si="4"/>
        <v>6</v>
      </c>
      <c r="E16" s="18">
        <f t="shared" si="4"/>
        <v>6</v>
      </c>
      <c r="F16" s="18">
        <f t="shared" si="4"/>
        <v>6</v>
      </c>
      <c r="G16" s="18">
        <f t="shared" si="4"/>
        <v>6</v>
      </c>
      <c r="H16" s="18">
        <f t="shared" si="4"/>
        <v>6</v>
      </c>
      <c r="I16" s="18">
        <f t="shared" si="5"/>
        <v>36</v>
      </c>
      <c r="J16" s="29"/>
      <c r="K16" s="33"/>
      <c r="L16" s="36"/>
      <c r="M16" s="18"/>
      <c r="N16" s="18"/>
      <c r="O16" s="18"/>
      <c r="P16" s="18"/>
      <c r="Q16" s="18"/>
      <c r="R16" s="18"/>
      <c r="S16" s="18">
        <f t="shared" si="1"/>
        <v>0</v>
      </c>
      <c r="T16" s="56"/>
      <c r="U16" s="14"/>
      <c r="V16" s="16">
        <v>5</v>
      </c>
      <c r="W16" s="16">
        <v>5</v>
      </c>
      <c r="X16" s="16">
        <v>5</v>
      </c>
      <c r="Y16" s="18">
        <f t="shared" si="2"/>
        <v>15</v>
      </c>
      <c r="Z16" s="89"/>
      <c r="AA16" s="94"/>
      <c r="AB16" s="95"/>
      <c r="AC16" s="127" t="s">
        <v>7</v>
      </c>
      <c r="AD16" s="16">
        <v>582</v>
      </c>
      <c r="AE16" s="18">
        <f>AE15+AE14</f>
        <v>591</v>
      </c>
      <c r="AF16" s="128">
        <f t="shared" si="3"/>
        <v>9</v>
      </c>
    </row>
    <row r="17" spans="1:32" s="3" customFormat="1" ht="22.5" customHeight="1">
      <c r="A17" s="14" t="s">
        <v>47</v>
      </c>
      <c r="B17" s="15" t="s">
        <v>48</v>
      </c>
      <c r="C17" s="16">
        <v>41</v>
      </c>
      <c r="D17" s="16">
        <v>32</v>
      </c>
      <c r="E17" s="16">
        <v>45</v>
      </c>
      <c r="F17" s="16">
        <v>34</v>
      </c>
      <c r="G17" s="16">
        <v>51</v>
      </c>
      <c r="H17" s="16">
        <v>42</v>
      </c>
      <c r="I17" s="18">
        <f t="shared" si="5"/>
        <v>245</v>
      </c>
      <c r="J17" s="29">
        <f>I17/I18</f>
        <v>40.833333333333336</v>
      </c>
      <c r="K17" s="33"/>
      <c r="L17" s="37" t="s">
        <v>7</v>
      </c>
      <c r="M17" s="18">
        <f aca="true" t="shared" si="6" ref="M17:R18">M13+M11+M9+M7</f>
        <v>49</v>
      </c>
      <c r="N17" s="18">
        <f t="shared" si="6"/>
        <v>54</v>
      </c>
      <c r="O17" s="18">
        <f t="shared" si="6"/>
        <v>60</v>
      </c>
      <c r="P17" s="18">
        <f t="shared" si="6"/>
        <v>69</v>
      </c>
      <c r="Q17" s="18">
        <f t="shared" si="6"/>
        <v>75</v>
      </c>
      <c r="R17" s="18">
        <f t="shared" si="6"/>
        <v>55</v>
      </c>
      <c r="S17" s="18">
        <f t="shared" si="1"/>
        <v>362</v>
      </c>
      <c r="T17" s="56">
        <f>S17/S18</f>
        <v>24.133333333333333</v>
      </c>
      <c r="U17" s="65" t="s">
        <v>49</v>
      </c>
      <c r="V17" s="18">
        <f aca="true" t="shared" si="7" ref="V17:X18">V15+V13+V11+V9+V7+V5</f>
        <v>1842</v>
      </c>
      <c r="W17" s="18">
        <f t="shared" si="7"/>
        <v>1842</v>
      </c>
      <c r="X17" s="18">
        <f t="shared" si="7"/>
        <v>1680</v>
      </c>
      <c r="Y17" s="18">
        <f t="shared" si="2"/>
        <v>5364</v>
      </c>
      <c r="Z17" s="89">
        <f>Y17/Y18</f>
        <v>51.57692307692308</v>
      </c>
      <c r="AA17" s="92" t="s">
        <v>50</v>
      </c>
      <c r="AB17" s="93"/>
      <c r="AC17" s="127" t="s">
        <v>27</v>
      </c>
      <c r="AD17" s="16">
        <v>661</v>
      </c>
      <c r="AE17" s="18">
        <f>S25</f>
        <v>651</v>
      </c>
      <c r="AF17" s="128">
        <f t="shared" si="3"/>
        <v>-10</v>
      </c>
    </row>
    <row r="18" spans="1:32" s="3" customFormat="1" ht="22.5" customHeight="1">
      <c r="A18" s="14"/>
      <c r="B18" s="15"/>
      <c r="C18" s="16">
        <v>1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8">
        <f t="shared" si="5"/>
        <v>6</v>
      </c>
      <c r="J18" s="29"/>
      <c r="K18" s="38"/>
      <c r="L18" s="39"/>
      <c r="M18" s="18">
        <f t="shared" si="6"/>
        <v>2</v>
      </c>
      <c r="N18" s="18">
        <f t="shared" si="6"/>
        <v>2</v>
      </c>
      <c r="O18" s="18">
        <f t="shared" si="6"/>
        <v>3</v>
      </c>
      <c r="P18" s="18">
        <f t="shared" si="6"/>
        <v>3</v>
      </c>
      <c r="Q18" s="18">
        <f t="shared" si="6"/>
        <v>3</v>
      </c>
      <c r="R18" s="18">
        <f t="shared" si="6"/>
        <v>2</v>
      </c>
      <c r="S18" s="18">
        <f t="shared" si="1"/>
        <v>15</v>
      </c>
      <c r="T18" s="56"/>
      <c r="U18" s="65"/>
      <c r="V18" s="18">
        <f t="shared" si="7"/>
        <v>36</v>
      </c>
      <c r="W18" s="18">
        <f t="shared" si="7"/>
        <v>35</v>
      </c>
      <c r="X18" s="18">
        <f t="shared" si="7"/>
        <v>33</v>
      </c>
      <c r="Y18" s="18">
        <f t="shared" si="2"/>
        <v>104</v>
      </c>
      <c r="Z18" s="89"/>
      <c r="AA18" s="96"/>
      <c r="AB18" s="97"/>
      <c r="AC18" s="127" t="s">
        <v>2</v>
      </c>
      <c r="AD18" s="16">
        <v>358</v>
      </c>
      <c r="AE18" s="18">
        <f>Y13</f>
        <v>366</v>
      </c>
      <c r="AF18" s="128">
        <f t="shared" si="3"/>
        <v>8</v>
      </c>
    </row>
    <row r="19" spans="1:32" s="3" customFormat="1" ht="22.5" customHeight="1">
      <c r="A19" s="14"/>
      <c r="B19" s="15" t="s">
        <v>47</v>
      </c>
      <c r="C19" s="19">
        <v>265</v>
      </c>
      <c r="D19" s="16">
        <v>273</v>
      </c>
      <c r="E19" s="16">
        <v>218</v>
      </c>
      <c r="F19" s="16">
        <v>320</v>
      </c>
      <c r="G19" s="16">
        <v>328</v>
      </c>
      <c r="H19" s="16">
        <v>309</v>
      </c>
      <c r="I19" s="18">
        <f t="shared" si="5"/>
        <v>1713</v>
      </c>
      <c r="J19" s="29">
        <f>I19/I20</f>
        <v>53.53125</v>
      </c>
      <c r="K19" s="31" t="s">
        <v>51</v>
      </c>
      <c r="L19" s="35" t="s">
        <v>29</v>
      </c>
      <c r="M19" s="16">
        <v>51</v>
      </c>
      <c r="N19" s="16">
        <v>75</v>
      </c>
      <c r="O19" s="16">
        <v>75</v>
      </c>
      <c r="P19" s="16">
        <v>76</v>
      </c>
      <c r="Q19" s="16">
        <v>84</v>
      </c>
      <c r="R19" s="16">
        <v>84</v>
      </c>
      <c r="S19" s="18">
        <f t="shared" si="1"/>
        <v>445</v>
      </c>
      <c r="T19" s="56">
        <f>S19/S20</f>
        <v>37.083333333333336</v>
      </c>
      <c r="U19" s="65" t="s">
        <v>52</v>
      </c>
      <c r="V19" s="16">
        <v>1825</v>
      </c>
      <c r="W19" s="16">
        <v>1825</v>
      </c>
      <c r="X19" s="16">
        <v>1670</v>
      </c>
      <c r="Y19" s="18">
        <f t="shared" si="2"/>
        <v>5320</v>
      </c>
      <c r="Z19" s="89">
        <f>Y19/Y20</f>
        <v>50.666666666666664</v>
      </c>
      <c r="AA19" s="94"/>
      <c r="AB19" s="95"/>
      <c r="AC19" s="127" t="s">
        <v>7</v>
      </c>
      <c r="AD19" s="16">
        <v>1019</v>
      </c>
      <c r="AE19" s="18">
        <f>AE18+AE17</f>
        <v>1017</v>
      </c>
      <c r="AF19" s="128">
        <f t="shared" si="3"/>
        <v>-2</v>
      </c>
    </row>
    <row r="20" spans="1:32" s="3" customFormat="1" ht="22.5" customHeight="1">
      <c r="A20" s="14"/>
      <c r="B20" s="15"/>
      <c r="C20" s="16">
        <v>5</v>
      </c>
      <c r="D20" s="16">
        <v>5</v>
      </c>
      <c r="E20" s="16">
        <v>4</v>
      </c>
      <c r="F20" s="16">
        <v>6</v>
      </c>
      <c r="G20" s="16">
        <v>6</v>
      </c>
      <c r="H20" s="16">
        <v>6</v>
      </c>
      <c r="I20" s="18">
        <f t="shared" si="5"/>
        <v>32</v>
      </c>
      <c r="J20" s="29"/>
      <c r="K20" s="33"/>
      <c r="L20" s="36"/>
      <c r="M20" s="16">
        <v>2</v>
      </c>
      <c r="N20" s="16">
        <v>2</v>
      </c>
      <c r="O20" s="16">
        <v>2</v>
      </c>
      <c r="P20" s="16">
        <v>2</v>
      </c>
      <c r="Q20" s="16">
        <v>2</v>
      </c>
      <c r="R20" s="16">
        <v>2</v>
      </c>
      <c r="S20" s="18">
        <f t="shared" si="1"/>
        <v>12</v>
      </c>
      <c r="T20" s="56"/>
      <c r="U20" s="65"/>
      <c r="V20" s="16">
        <v>37</v>
      </c>
      <c r="W20" s="16">
        <v>35</v>
      </c>
      <c r="X20" s="16">
        <v>33</v>
      </c>
      <c r="Y20" s="18">
        <f t="shared" si="2"/>
        <v>105</v>
      </c>
      <c r="Z20" s="89"/>
      <c r="AA20" s="92" t="s">
        <v>53</v>
      </c>
      <c r="AB20" s="93"/>
      <c r="AC20" s="127" t="s">
        <v>27</v>
      </c>
      <c r="AD20" s="16">
        <v>651</v>
      </c>
      <c r="AE20" s="18">
        <f>S35</f>
        <v>647</v>
      </c>
      <c r="AF20" s="128">
        <f t="shared" si="3"/>
        <v>-4</v>
      </c>
    </row>
    <row r="21" spans="1:32" s="3" customFormat="1" ht="27" customHeight="1">
      <c r="A21" s="14"/>
      <c r="B21" s="15" t="s">
        <v>54</v>
      </c>
      <c r="C21" s="16">
        <v>31</v>
      </c>
      <c r="D21" s="16">
        <v>42</v>
      </c>
      <c r="E21" s="16">
        <v>46</v>
      </c>
      <c r="F21" s="16">
        <v>44</v>
      </c>
      <c r="G21" s="16">
        <v>48</v>
      </c>
      <c r="H21" s="16">
        <v>53</v>
      </c>
      <c r="I21" s="18">
        <f t="shared" si="5"/>
        <v>264</v>
      </c>
      <c r="J21" s="29">
        <f>I21/I22</f>
        <v>44</v>
      </c>
      <c r="K21" s="33"/>
      <c r="L21" s="35" t="s">
        <v>55</v>
      </c>
      <c r="M21" s="16">
        <v>19</v>
      </c>
      <c r="N21" s="16">
        <v>23</v>
      </c>
      <c r="O21" s="16">
        <v>23</v>
      </c>
      <c r="P21" s="16">
        <v>27</v>
      </c>
      <c r="Q21" s="16">
        <v>22</v>
      </c>
      <c r="R21" s="16">
        <v>21</v>
      </c>
      <c r="S21" s="18">
        <f t="shared" si="1"/>
        <v>135</v>
      </c>
      <c r="T21" s="56">
        <f>S21/S22</f>
        <v>22.5</v>
      </c>
      <c r="U21" s="66" t="s">
        <v>56</v>
      </c>
      <c r="V21" s="22">
        <f>V17-V19</f>
        <v>17</v>
      </c>
      <c r="W21" s="22">
        <f>W17-W19</f>
        <v>17</v>
      </c>
      <c r="X21" s="22">
        <f>X17-X19</f>
        <v>10</v>
      </c>
      <c r="Y21" s="22">
        <f t="shared" si="2"/>
        <v>44</v>
      </c>
      <c r="Z21" s="98"/>
      <c r="AA21" s="96"/>
      <c r="AB21" s="97"/>
      <c r="AC21" s="127" t="s">
        <v>2</v>
      </c>
      <c r="AD21" s="16">
        <v>695</v>
      </c>
      <c r="AE21" s="18">
        <f>Y15</f>
        <v>701</v>
      </c>
      <c r="AF21" s="128">
        <f t="shared" si="3"/>
        <v>6</v>
      </c>
    </row>
    <row r="22" spans="1:32" s="3" customFormat="1" ht="22.5" customHeight="1">
      <c r="A22" s="14"/>
      <c r="B22" s="15"/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8">
        <f t="shared" si="5"/>
        <v>6</v>
      </c>
      <c r="J22" s="29"/>
      <c r="K22" s="33"/>
      <c r="L22" s="36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18">
        <f t="shared" si="1"/>
        <v>6</v>
      </c>
      <c r="T22" s="56"/>
      <c r="U22" s="67" t="s">
        <v>57</v>
      </c>
      <c r="V22" s="68"/>
      <c r="W22" s="68"/>
      <c r="X22" s="68"/>
      <c r="Y22" s="68"/>
      <c r="Z22" s="99"/>
      <c r="AA22" s="94"/>
      <c r="AB22" s="95"/>
      <c r="AC22" s="129" t="s">
        <v>7</v>
      </c>
      <c r="AD22" s="16">
        <v>1346</v>
      </c>
      <c r="AE22" s="18">
        <f>AE21+AE20</f>
        <v>1348</v>
      </c>
      <c r="AF22" s="128">
        <f t="shared" si="3"/>
        <v>2</v>
      </c>
    </row>
    <row r="23" spans="1:32" s="3" customFormat="1" ht="22.5" customHeight="1">
      <c r="A23" s="14"/>
      <c r="B23" s="15" t="s">
        <v>58</v>
      </c>
      <c r="C23" s="16">
        <v>9</v>
      </c>
      <c r="D23" s="16">
        <v>14</v>
      </c>
      <c r="E23" s="16">
        <v>13</v>
      </c>
      <c r="F23" s="16">
        <v>20</v>
      </c>
      <c r="G23" s="16">
        <v>17</v>
      </c>
      <c r="H23" s="16">
        <v>17</v>
      </c>
      <c r="I23" s="18">
        <f t="shared" si="5"/>
        <v>90</v>
      </c>
      <c r="J23" s="29">
        <f>I23/I24</f>
        <v>15</v>
      </c>
      <c r="K23" s="33"/>
      <c r="L23" s="35" t="s">
        <v>59</v>
      </c>
      <c r="M23" s="16">
        <v>5</v>
      </c>
      <c r="N23" s="16">
        <v>8</v>
      </c>
      <c r="O23" s="16">
        <v>11</v>
      </c>
      <c r="P23" s="16">
        <v>11</v>
      </c>
      <c r="Q23" s="16">
        <v>18</v>
      </c>
      <c r="R23" s="16">
        <v>18</v>
      </c>
      <c r="S23" s="18">
        <f t="shared" si="1"/>
        <v>71</v>
      </c>
      <c r="T23" s="56">
        <f>S23/S24</f>
        <v>11.833333333333334</v>
      </c>
      <c r="U23" s="14" t="s">
        <v>60</v>
      </c>
      <c r="V23" s="18" t="s">
        <v>6</v>
      </c>
      <c r="W23" s="18"/>
      <c r="X23" s="18"/>
      <c r="Y23" s="18" t="s">
        <v>7</v>
      </c>
      <c r="Z23" s="100" t="s">
        <v>61</v>
      </c>
      <c r="AA23" s="90" t="s">
        <v>24</v>
      </c>
      <c r="AB23" s="91"/>
      <c r="AC23" s="127" t="s">
        <v>27</v>
      </c>
      <c r="AD23" s="16">
        <v>1202</v>
      </c>
      <c r="AE23" s="18">
        <f>S5</f>
        <v>1191</v>
      </c>
      <c r="AF23" s="128">
        <f t="shared" si="3"/>
        <v>-11</v>
      </c>
    </row>
    <row r="24" spans="1:32" s="3" customFormat="1" ht="22.5" customHeight="1">
      <c r="A24" s="14"/>
      <c r="B24" s="15"/>
      <c r="C24" s="16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8">
        <f t="shared" si="5"/>
        <v>6</v>
      </c>
      <c r="J24" s="29"/>
      <c r="K24" s="33"/>
      <c r="L24" s="36"/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>
        <v>1</v>
      </c>
      <c r="S24" s="18">
        <f t="shared" si="1"/>
        <v>6</v>
      </c>
      <c r="T24" s="56"/>
      <c r="U24" s="14"/>
      <c r="V24" s="18" t="s">
        <v>62</v>
      </c>
      <c r="W24" s="18" t="s">
        <v>63</v>
      </c>
      <c r="X24" s="18" t="s">
        <v>64</v>
      </c>
      <c r="Y24" s="18"/>
      <c r="Z24" s="100"/>
      <c r="AA24" s="90" t="s">
        <v>65</v>
      </c>
      <c r="AB24" s="91"/>
      <c r="AC24" s="127" t="s">
        <v>66</v>
      </c>
      <c r="AD24" s="16">
        <v>1694</v>
      </c>
      <c r="AE24" s="18">
        <f>Y25</f>
        <v>1682</v>
      </c>
      <c r="AF24" s="128">
        <f t="shared" si="3"/>
        <v>-12</v>
      </c>
    </row>
    <row r="25" spans="1:32" s="3" customFormat="1" ht="22.5" customHeight="1">
      <c r="A25" s="14"/>
      <c r="B25" s="17" t="s">
        <v>7</v>
      </c>
      <c r="C25" s="18">
        <f aca="true" t="shared" si="8" ref="C25:H26">C23+C21+C19+C17</f>
        <v>346</v>
      </c>
      <c r="D25" s="18">
        <f t="shared" si="8"/>
        <v>361</v>
      </c>
      <c r="E25" s="18">
        <f t="shared" si="8"/>
        <v>322</v>
      </c>
      <c r="F25" s="18">
        <f t="shared" si="8"/>
        <v>418</v>
      </c>
      <c r="G25" s="18">
        <f t="shared" si="8"/>
        <v>444</v>
      </c>
      <c r="H25" s="18">
        <f t="shared" si="8"/>
        <v>421</v>
      </c>
      <c r="I25" s="18">
        <f t="shared" si="5"/>
        <v>2312</v>
      </c>
      <c r="J25" s="29">
        <f>I25/I26</f>
        <v>46.24</v>
      </c>
      <c r="K25" s="33"/>
      <c r="L25" s="37" t="s">
        <v>7</v>
      </c>
      <c r="M25" s="18">
        <f aca="true" t="shared" si="9" ref="M25:R26">M23+M21+M19</f>
        <v>75</v>
      </c>
      <c r="N25" s="18">
        <f t="shared" si="9"/>
        <v>106</v>
      </c>
      <c r="O25" s="18">
        <f t="shared" si="9"/>
        <v>109</v>
      </c>
      <c r="P25" s="18">
        <f t="shared" si="9"/>
        <v>114</v>
      </c>
      <c r="Q25" s="18">
        <f t="shared" si="9"/>
        <v>124</v>
      </c>
      <c r="R25" s="18">
        <f t="shared" si="9"/>
        <v>123</v>
      </c>
      <c r="S25" s="18">
        <f t="shared" si="1"/>
        <v>651</v>
      </c>
      <c r="T25" s="56">
        <f>S25/S26</f>
        <v>27.125</v>
      </c>
      <c r="U25" s="69" t="s">
        <v>65</v>
      </c>
      <c r="V25" s="16">
        <v>604</v>
      </c>
      <c r="W25" s="16">
        <v>532</v>
      </c>
      <c r="X25" s="16">
        <v>546</v>
      </c>
      <c r="Y25" s="18">
        <f>X25+W25+V25</f>
        <v>1682</v>
      </c>
      <c r="Z25" s="101">
        <f>Y25/Y26</f>
        <v>46.72222222222222</v>
      </c>
      <c r="AA25" s="102" t="s">
        <v>67</v>
      </c>
      <c r="AB25" s="15"/>
      <c r="AC25" s="127" t="s">
        <v>66</v>
      </c>
      <c r="AD25" s="16">
        <v>1422</v>
      </c>
      <c r="AE25" s="18">
        <f>Y27</f>
        <v>1413</v>
      </c>
      <c r="AF25" s="128">
        <f t="shared" si="3"/>
        <v>-9</v>
      </c>
    </row>
    <row r="26" spans="1:32" s="3" customFormat="1" ht="22.5" customHeight="1">
      <c r="A26" s="14"/>
      <c r="B26" s="17"/>
      <c r="C26" s="18">
        <f t="shared" si="8"/>
        <v>8</v>
      </c>
      <c r="D26" s="18">
        <f t="shared" si="8"/>
        <v>8</v>
      </c>
      <c r="E26" s="18">
        <f t="shared" si="8"/>
        <v>7</v>
      </c>
      <c r="F26" s="18">
        <f t="shared" si="8"/>
        <v>9</v>
      </c>
      <c r="G26" s="18">
        <f t="shared" si="8"/>
        <v>9</v>
      </c>
      <c r="H26" s="18">
        <f t="shared" si="8"/>
        <v>9</v>
      </c>
      <c r="I26" s="18">
        <f t="shared" si="5"/>
        <v>50</v>
      </c>
      <c r="J26" s="29"/>
      <c r="K26" s="38"/>
      <c r="L26" s="39"/>
      <c r="M26" s="18">
        <f t="shared" si="9"/>
        <v>4</v>
      </c>
      <c r="N26" s="18">
        <f t="shared" si="9"/>
        <v>4</v>
      </c>
      <c r="O26" s="18">
        <f t="shared" si="9"/>
        <v>4</v>
      </c>
      <c r="P26" s="18">
        <f t="shared" si="9"/>
        <v>4</v>
      </c>
      <c r="Q26" s="18">
        <f t="shared" si="9"/>
        <v>4</v>
      </c>
      <c r="R26" s="18">
        <f t="shared" si="9"/>
        <v>4</v>
      </c>
      <c r="S26" s="18">
        <f t="shared" si="1"/>
        <v>24</v>
      </c>
      <c r="T26" s="56"/>
      <c r="U26" s="70"/>
      <c r="V26" s="16">
        <v>12</v>
      </c>
      <c r="W26" s="16">
        <v>12</v>
      </c>
      <c r="X26" s="16">
        <v>12</v>
      </c>
      <c r="Y26" s="18">
        <f aca="true" t="shared" si="10" ref="Y26:Y37">X26+W26+V26</f>
        <v>36</v>
      </c>
      <c r="Z26" s="103"/>
      <c r="AA26" s="104" t="s">
        <v>68</v>
      </c>
      <c r="AB26" s="105"/>
      <c r="AC26" s="130"/>
      <c r="AD26" s="131">
        <f>AD25+AD24+AD23+AD22+AD19+AD16+AD13+AD10+AD9+AD8+AD7+AD6+AD5</f>
        <v>19774</v>
      </c>
      <c r="AE26" s="131">
        <f>AE25+AE24+AE23+AE22+AE19+AE16+AE13+AE10+AE9+AE8+AE7+AE6+AE5</f>
        <v>19813</v>
      </c>
      <c r="AF26" s="132">
        <f>AF25+AF24+AF23+AF22+AF19+AF16+AF13+AF10+AF9+AF8+AF7+AF6+AF5</f>
        <v>39</v>
      </c>
    </row>
    <row r="27" spans="1:32" s="3" customFormat="1" ht="22.5" customHeight="1">
      <c r="A27" s="14" t="s">
        <v>69</v>
      </c>
      <c r="B27" s="15" t="s">
        <v>29</v>
      </c>
      <c r="C27" s="16">
        <v>122</v>
      </c>
      <c r="D27" s="16">
        <v>131</v>
      </c>
      <c r="E27" s="16">
        <v>135</v>
      </c>
      <c r="F27" s="16">
        <v>159</v>
      </c>
      <c r="G27" s="16">
        <v>145</v>
      </c>
      <c r="H27" s="16">
        <v>146</v>
      </c>
      <c r="I27" s="18">
        <f t="shared" si="5"/>
        <v>838</v>
      </c>
      <c r="J27" s="29">
        <f>I27/I28</f>
        <v>46.55555555555556</v>
      </c>
      <c r="K27" s="31" t="s">
        <v>70</v>
      </c>
      <c r="L27" s="35" t="s">
        <v>71</v>
      </c>
      <c r="M27" s="16">
        <v>76</v>
      </c>
      <c r="N27" s="16">
        <v>97</v>
      </c>
      <c r="O27" s="16">
        <v>81</v>
      </c>
      <c r="P27" s="16">
        <v>84</v>
      </c>
      <c r="Q27" s="16">
        <v>72</v>
      </c>
      <c r="R27" s="16">
        <v>66</v>
      </c>
      <c r="S27" s="18">
        <f t="shared" si="1"/>
        <v>476</v>
      </c>
      <c r="T27" s="56">
        <f>S27/S28</f>
        <v>39.666666666666664</v>
      </c>
      <c r="U27" s="14" t="s">
        <v>72</v>
      </c>
      <c r="V27" s="18">
        <v>490</v>
      </c>
      <c r="W27" s="18">
        <v>470</v>
      </c>
      <c r="X27" s="18">
        <v>453</v>
      </c>
      <c r="Y27" s="18">
        <f t="shared" si="10"/>
        <v>1413</v>
      </c>
      <c r="Z27" s="101">
        <f>Y27/Y28</f>
        <v>48.724137931034484</v>
      </c>
      <c r="AA27" s="106" t="s">
        <v>73</v>
      </c>
      <c r="AB27" s="107"/>
      <c r="AC27" s="107"/>
      <c r="AD27" s="107"/>
      <c r="AE27" s="107"/>
      <c r="AF27" s="133"/>
    </row>
    <row r="28" spans="1:32" s="3" customFormat="1" ht="22.5" customHeight="1">
      <c r="A28" s="14"/>
      <c r="B28" s="15"/>
      <c r="C28" s="16">
        <v>3</v>
      </c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8">
        <f t="shared" si="5"/>
        <v>18</v>
      </c>
      <c r="J28" s="29"/>
      <c r="K28" s="33"/>
      <c r="L28" s="36"/>
      <c r="M28" s="16">
        <v>2</v>
      </c>
      <c r="N28" s="16">
        <v>2</v>
      </c>
      <c r="O28" s="16">
        <v>2</v>
      </c>
      <c r="P28" s="16">
        <v>2</v>
      </c>
      <c r="Q28" s="16">
        <v>2</v>
      </c>
      <c r="R28" s="16">
        <v>2</v>
      </c>
      <c r="S28" s="18">
        <f t="shared" si="1"/>
        <v>12</v>
      </c>
      <c r="T28" s="56"/>
      <c r="U28" s="14"/>
      <c r="V28" s="18">
        <v>9</v>
      </c>
      <c r="W28" s="18">
        <v>10</v>
      </c>
      <c r="X28" s="18">
        <v>10</v>
      </c>
      <c r="Y28" s="18">
        <f t="shared" si="10"/>
        <v>29</v>
      </c>
      <c r="Z28" s="103"/>
      <c r="AA28" s="108" t="s">
        <v>10</v>
      </c>
      <c r="AB28" s="15" t="s">
        <v>6</v>
      </c>
      <c r="AC28" s="127" t="s">
        <v>74</v>
      </c>
      <c r="AD28" s="18" t="s">
        <v>75</v>
      </c>
      <c r="AE28" s="18" t="s">
        <v>13</v>
      </c>
      <c r="AF28" s="128" t="s">
        <v>61</v>
      </c>
    </row>
    <row r="29" spans="1:32" s="3" customFormat="1" ht="22.5" customHeight="1">
      <c r="A29" s="14"/>
      <c r="B29" s="15" t="s">
        <v>76</v>
      </c>
      <c r="C29" s="16">
        <v>15</v>
      </c>
      <c r="D29" s="16">
        <v>18</v>
      </c>
      <c r="E29" s="16">
        <v>17</v>
      </c>
      <c r="F29" s="16">
        <v>25</v>
      </c>
      <c r="G29" s="16">
        <v>29</v>
      </c>
      <c r="H29" s="16">
        <v>24</v>
      </c>
      <c r="I29" s="18">
        <f t="shared" si="5"/>
        <v>128</v>
      </c>
      <c r="J29" s="29">
        <f>I29/I30</f>
        <v>21.333333333333332</v>
      </c>
      <c r="K29" s="33"/>
      <c r="L29" s="35" t="s">
        <v>77</v>
      </c>
      <c r="M29" s="16">
        <v>10</v>
      </c>
      <c r="N29" s="16">
        <v>15</v>
      </c>
      <c r="O29" s="16">
        <v>15</v>
      </c>
      <c r="P29" s="16">
        <v>10</v>
      </c>
      <c r="Q29" s="16">
        <v>16</v>
      </c>
      <c r="R29" s="16">
        <v>17</v>
      </c>
      <c r="S29" s="18">
        <f t="shared" si="1"/>
        <v>83</v>
      </c>
      <c r="T29" s="56">
        <f>S29/S30</f>
        <v>13.833333333333334</v>
      </c>
      <c r="U29" s="14" t="s">
        <v>78</v>
      </c>
      <c r="V29" s="18">
        <f aca="true" t="shared" si="11" ref="V29:X30">V27+V25</f>
        <v>1094</v>
      </c>
      <c r="W29" s="18">
        <f t="shared" si="11"/>
        <v>1002</v>
      </c>
      <c r="X29" s="18">
        <f t="shared" si="11"/>
        <v>999</v>
      </c>
      <c r="Y29" s="18">
        <f t="shared" si="10"/>
        <v>3095</v>
      </c>
      <c r="Z29" s="101">
        <f>Y29/Y30</f>
        <v>47.61538461538461</v>
      </c>
      <c r="AA29" s="102" t="s">
        <v>79</v>
      </c>
      <c r="AB29" s="15" t="s">
        <v>14</v>
      </c>
      <c r="AC29" s="15">
        <f>M38</f>
        <v>47</v>
      </c>
      <c r="AD29" s="18">
        <f>M37</f>
        <v>1741</v>
      </c>
      <c r="AE29" s="18">
        <f>M41</f>
        <v>-4</v>
      </c>
      <c r="AF29" s="134">
        <f>AD29/AC29</f>
        <v>37.04255319148936</v>
      </c>
    </row>
    <row r="30" spans="1:32" s="3" customFormat="1" ht="22.5" customHeight="1">
      <c r="A30" s="14"/>
      <c r="B30" s="15"/>
      <c r="C30" s="16">
        <v>1</v>
      </c>
      <c r="D30" s="16">
        <v>1</v>
      </c>
      <c r="E30" s="16">
        <v>1</v>
      </c>
      <c r="F30" s="16">
        <v>1</v>
      </c>
      <c r="G30" s="16">
        <v>1</v>
      </c>
      <c r="H30" s="16">
        <v>1</v>
      </c>
      <c r="I30" s="18">
        <f t="shared" si="5"/>
        <v>6</v>
      </c>
      <c r="J30" s="29"/>
      <c r="K30" s="33"/>
      <c r="L30" s="36"/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18">
        <f t="shared" si="1"/>
        <v>6</v>
      </c>
      <c r="T30" s="56"/>
      <c r="U30" s="14"/>
      <c r="V30" s="18">
        <f t="shared" si="11"/>
        <v>21</v>
      </c>
      <c r="W30" s="18">
        <f t="shared" si="11"/>
        <v>22</v>
      </c>
      <c r="X30" s="18">
        <f t="shared" si="11"/>
        <v>22</v>
      </c>
      <c r="Y30" s="18">
        <f t="shared" si="10"/>
        <v>65</v>
      </c>
      <c r="Z30" s="103"/>
      <c r="AA30" s="102"/>
      <c r="AB30" s="15" t="s">
        <v>15</v>
      </c>
      <c r="AC30" s="15">
        <f>N38</f>
        <v>47</v>
      </c>
      <c r="AD30" s="18">
        <f>N37</f>
        <v>1870</v>
      </c>
      <c r="AE30" s="18">
        <f>N41</f>
        <v>-8</v>
      </c>
      <c r="AF30" s="134">
        <f aca="true" t="shared" si="12" ref="AF30:AF45">AD30/AC30</f>
        <v>39.787234042553195</v>
      </c>
    </row>
    <row r="31" spans="1:32" s="3" customFormat="1" ht="22.5" customHeight="1">
      <c r="A31" s="14"/>
      <c r="B31" s="15" t="s">
        <v>80</v>
      </c>
      <c r="C31" s="16">
        <v>12</v>
      </c>
      <c r="D31" s="16">
        <v>19</v>
      </c>
      <c r="E31" s="16">
        <v>17</v>
      </c>
      <c r="F31" s="16">
        <v>23</v>
      </c>
      <c r="G31" s="16">
        <v>28</v>
      </c>
      <c r="H31" s="16">
        <v>14</v>
      </c>
      <c r="I31" s="18">
        <f t="shared" si="5"/>
        <v>113</v>
      </c>
      <c r="J31" s="29">
        <f>I31/I32</f>
        <v>18.833333333333332</v>
      </c>
      <c r="K31" s="33"/>
      <c r="L31" s="32" t="s">
        <v>81</v>
      </c>
      <c r="M31" s="49"/>
      <c r="N31" s="49"/>
      <c r="O31" s="49"/>
      <c r="P31" s="49"/>
      <c r="Q31" s="49"/>
      <c r="R31" s="49"/>
      <c r="S31" s="49">
        <f t="shared" si="1"/>
        <v>0</v>
      </c>
      <c r="T31" s="57" t="e">
        <f>S31/S32</f>
        <v>#DIV/0!</v>
      </c>
      <c r="U31" s="14" t="s">
        <v>82</v>
      </c>
      <c r="V31" s="16">
        <v>1107</v>
      </c>
      <c r="W31" s="16">
        <v>1006</v>
      </c>
      <c r="X31" s="16">
        <v>1003</v>
      </c>
      <c r="Y31" s="18">
        <f t="shared" si="10"/>
        <v>3116</v>
      </c>
      <c r="Z31" s="101">
        <f>Y31/Y32</f>
        <v>49.46031746031746</v>
      </c>
      <c r="AA31" s="102"/>
      <c r="AB31" s="15" t="s">
        <v>16</v>
      </c>
      <c r="AC31" s="15">
        <f>O38</f>
        <v>47</v>
      </c>
      <c r="AD31" s="18">
        <f>O37</f>
        <v>1839</v>
      </c>
      <c r="AE31" s="18">
        <f>O41</f>
        <v>2</v>
      </c>
      <c r="AF31" s="134">
        <f t="shared" si="12"/>
        <v>39.12765957446808</v>
      </c>
    </row>
    <row r="32" spans="1:32" s="3" customFormat="1" ht="22.5" customHeight="1">
      <c r="A32" s="14"/>
      <c r="B32" s="15"/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8">
        <f t="shared" si="5"/>
        <v>6</v>
      </c>
      <c r="J32" s="29"/>
      <c r="K32" s="33"/>
      <c r="L32" s="34"/>
      <c r="M32" s="49"/>
      <c r="N32" s="49"/>
      <c r="O32" s="49"/>
      <c r="P32" s="49"/>
      <c r="Q32" s="49"/>
      <c r="R32" s="49"/>
      <c r="S32" s="49">
        <f t="shared" si="1"/>
        <v>0</v>
      </c>
      <c r="T32" s="57"/>
      <c r="U32" s="14"/>
      <c r="V32" s="16">
        <v>21</v>
      </c>
      <c r="W32" s="16">
        <v>21</v>
      </c>
      <c r="X32" s="16">
        <v>21</v>
      </c>
      <c r="Y32" s="18">
        <f t="shared" si="10"/>
        <v>63</v>
      </c>
      <c r="Z32" s="103"/>
      <c r="AA32" s="102"/>
      <c r="AB32" s="15" t="s">
        <v>17</v>
      </c>
      <c r="AC32" s="15">
        <f>P38</f>
        <v>48</v>
      </c>
      <c r="AD32" s="18">
        <f>P37</f>
        <v>1955</v>
      </c>
      <c r="AE32" s="18">
        <f>P41</f>
        <v>1</v>
      </c>
      <c r="AF32" s="134">
        <f t="shared" si="12"/>
        <v>40.729166666666664</v>
      </c>
    </row>
    <row r="33" spans="1:32" s="3" customFormat="1" ht="22.5" customHeight="1">
      <c r="A33" s="14"/>
      <c r="B33" s="15" t="s">
        <v>83</v>
      </c>
      <c r="C33" s="16">
        <v>18</v>
      </c>
      <c r="D33" s="16">
        <v>18</v>
      </c>
      <c r="E33" s="16">
        <v>18</v>
      </c>
      <c r="F33" s="16">
        <v>21</v>
      </c>
      <c r="G33" s="16">
        <v>25</v>
      </c>
      <c r="H33" s="16">
        <v>30</v>
      </c>
      <c r="I33" s="18">
        <v>130</v>
      </c>
      <c r="J33" s="29">
        <f aca="true" t="shared" si="13" ref="J33:J37">I33/I34</f>
        <v>21.666666666666668</v>
      </c>
      <c r="K33" s="33"/>
      <c r="L33" s="35" t="s">
        <v>84</v>
      </c>
      <c r="M33" s="16">
        <v>12</v>
      </c>
      <c r="N33" s="16">
        <v>17</v>
      </c>
      <c r="O33" s="16">
        <v>13</v>
      </c>
      <c r="P33" s="16">
        <v>17</v>
      </c>
      <c r="Q33" s="16">
        <v>17</v>
      </c>
      <c r="R33" s="16">
        <v>12</v>
      </c>
      <c r="S33" s="18">
        <f t="shared" si="1"/>
        <v>88</v>
      </c>
      <c r="T33" s="56">
        <f>S33/S34</f>
        <v>14.666666666666666</v>
      </c>
      <c r="U33" s="71" t="s">
        <v>85</v>
      </c>
      <c r="V33" s="72">
        <f>V29-V31</f>
        <v>-13</v>
      </c>
      <c r="W33" s="72">
        <f>W29-W31</f>
        <v>-4</v>
      </c>
      <c r="X33" s="72">
        <f>X29-X31</f>
        <v>-4</v>
      </c>
      <c r="Y33" s="18">
        <f t="shared" si="10"/>
        <v>-21</v>
      </c>
      <c r="Z33" s="109"/>
      <c r="AA33" s="102"/>
      <c r="AB33" s="15" t="s">
        <v>18</v>
      </c>
      <c r="AC33" s="15">
        <f>Q38</f>
        <v>48</v>
      </c>
      <c r="AD33" s="18">
        <f>Q37</f>
        <v>2047</v>
      </c>
      <c r="AE33" s="18">
        <f>Q41</f>
        <v>10</v>
      </c>
      <c r="AF33" s="134">
        <f t="shared" si="12"/>
        <v>42.645833333333336</v>
      </c>
    </row>
    <row r="34" spans="1:32" s="3" customFormat="1" ht="22.5" customHeight="1">
      <c r="A34" s="14"/>
      <c r="B34" s="15"/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8">
        <f>H34+G34+F34+E34+D34+C34</f>
        <v>6</v>
      </c>
      <c r="J34" s="29"/>
      <c r="K34" s="33"/>
      <c r="L34" s="36"/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18">
        <f t="shared" si="1"/>
        <v>6</v>
      </c>
      <c r="T34" s="56"/>
      <c r="U34" s="69" t="s">
        <v>86</v>
      </c>
      <c r="V34" s="73">
        <v>410</v>
      </c>
      <c r="W34" s="73">
        <v>346</v>
      </c>
      <c r="X34" s="73">
        <v>288</v>
      </c>
      <c r="Y34" s="15">
        <f t="shared" si="10"/>
        <v>1044</v>
      </c>
      <c r="Z34" s="110">
        <f>Y34/Y35</f>
        <v>41.76</v>
      </c>
      <c r="AA34" s="91"/>
      <c r="AB34" s="15" t="s">
        <v>19</v>
      </c>
      <c r="AC34" s="15">
        <f>R38</f>
        <v>45</v>
      </c>
      <c r="AD34" s="18">
        <f>R37</f>
        <v>1902</v>
      </c>
      <c r="AE34" s="18">
        <f>R41</f>
        <v>15</v>
      </c>
      <c r="AF34" s="134">
        <f t="shared" si="12"/>
        <v>42.266666666666666</v>
      </c>
    </row>
    <row r="35" spans="1:32" s="3" customFormat="1" ht="22.5" customHeight="1">
      <c r="A35" s="14"/>
      <c r="B35" s="17" t="s">
        <v>7</v>
      </c>
      <c r="C35" s="18">
        <f aca="true" t="shared" si="14" ref="C35:H36">C33+C31+C29+C27</f>
        <v>167</v>
      </c>
      <c r="D35" s="18">
        <f t="shared" si="14"/>
        <v>186</v>
      </c>
      <c r="E35" s="18">
        <f t="shared" si="14"/>
        <v>187</v>
      </c>
      <c r="F35" s="18">
        <f t="shared" si="14"/>
        <v>228</v>
      </c>
      <c r="G35" s="18">
        <f t="shared" si="14"/>
        <v>227</v>
      </c>
      <c r="H35" s="18">
        <f t="shared" si="14"/>
        <v>214</v>
      </c>
      <c r="I35" s="18">
        <f t="shared" si="5"/>
        <v>1209</v>
      </c>
      <c r="J35" s="29">
        <f t="shared" si="13"/>
        <v>33.583333333333336</v>
      </c>
      <c r="K35" s="33"/>
      <c r="L35" s="37" t="s">
        <v>7</v>
      </c>
      <c r="M35" s="18">
        <f aca="true" t="shared" si="15" ref="M35:R36">M33+M31+M29+M27</f>
        <v>98</v>
      </c>
      <c r="N35" s="18">
        <f t="shared" si="15"/>
        <v>129</v>
      </c>
      <c r="O35" s="18">
        <f t="shared" si="15"/>
        <v>109</v>
      </c>
      <c r="P35" s="18">
        <f t="shared" si="15"/>
        <v>111</v>
      </c>
      <c r="Q35" s="18">
        <f t="shared" si="15"/>
        <v>105</v>
      </c>
      <c r="R35" s="18">
        <f t="shared" si="15"/>
        <v>95</v>
      </c>
      <c r="S35" s="18">
        <f t="shared" si="1"/>
        <v>647</v>
      </c>
      <c r="T35" s="56">
        <f>S35/S36</f>
        <v>26.958333333333332</v>
      </c>
      <c r="U35" s="70"/>
      <c r="V35" s="73">
        <v>9</v>
      </c>
      <c r="W35" s="73">
        <v>9</v>
      </c>
      <c r="X35" s="73">
        <v>7</v>
      </c>
      <c r="Y35" s="15">
        <f t="shared" si="10"/>
        <v>25</v>
      </c>
      <c r="Z35" s="111"/>
      <c r="AA35" s="91"/>
      <c r="AB35" s="15" t="s">
        <v>7</v>
      </c>
      <c r="AC35" s="15">
        <f>SUM(AC29:AC34)</f>
        <v>282</v>
      </c>
      <c r="AD35" s="18">
        <f>SUM(AD29:AD34)</f>
        <v>11354</v>
      </c>
      <c r="AE35" s="18">
        <f>SUM(AE29:AE34)</f>
        <v>16</v>
      </c>
      <c r="AF35" s="134">
        <f t="shared" si="12"/>
        <v>40.262411347517734</v>
      </c>
    </row>
    <row r="36" spans="1:32" s="3" customFormat="1" ht="22.5" customHeight="1">
      <c r="A36" s="14"/>
      <c r="B36" s="17"/>
      <c r="C36" s="18">
        <f t="shared" si="14"/>
        <v>6</v>
      </c>
      <c r="D36" s="18">
        <f t="shared" si="14"/>
        <v>6</v>
      </c>
      <c r="E36" s="18">
        <f t="shared" si="14"/>
        <v>6</v>
      </c>
      <c r="F36" s="18">
        <f t="shared" si="14"/>
        <v>6</v>
      </c>
      <c r="G36" s="18">
        <f t="shared" si="14"/>
        <v>6</v>
      </c>
      <c r="H36" s="18">
        <f t="shared" si="14"/>
        <v>6</v>
      </c>
      <c r="I36" s="18">
        <f t="shared" si="5"/>
        <v>36</v>
      </c>
      <c r="J36" s="29"/>
      <c r="K36" s="38"/>
      <c r="L36" s="39"/>
      <c r="M36" s="18">
        <f t="shared" si="15"/>
        <v>4</v>
      </c>
      <c r="N36" s="18">
        <f t="shared" si="15"/>
        <v>4</v>
      </c>
      <c r="O36" s="18">
        <f t="shared" si="15"/>
        <v>4</v>
      </c>
      <c r="P36" s="18">
        <f t="shared" si="15"/>
        <v>4</v>
      </c>
      <c r="Q36" s="18">
        <f t="shared" si="15"/>
        <v>4</v>
      </c>
      <c r="R36" s="18">
        <f t="shared" si="15"/>
        <v>4</v>
      </c>
      <c r="S36" s="18">
        <f t="shared" si="1"/>
        <v>24</v>
      </c>
      <c r="T36" s="56"/>
      <c r="U36" s="14" t="s">
        <v>87</v>
      </c>
      <c r="V36" s="16">
        <v>428</v>
      </c>
      <c r="W36" s="16">
        <v>360</v>
      </c>
      <c r="X36" s="16">
        <v>290</v>
      </c>
      <c r="Y36" s="18">
        <f t="shared" si="10"/>
        <v>1078</v>
      </c>
      <c r="Z36" s="89">
        <f>Y36/Y37</f>
        <v>43.12</v>
      </c>
      <c r="AA36" s="102" t="s">
        <v>88</v>
      </c>
      <c r="AB36" s="15" t="s">
        <v>14</v>
      </c>
      <c r="AC36" s="15">
        <f>V18</f>
        <v>36</v>
      </c>
      <c r="AD36" s="18">
        <f>V17</f>
        <v>1842</v>
      </c>
      <c r="AE36" s="18">
        <f>V21</f>
        <v>17</v>
      </c>
      <c r="AF36" s="134">
        <f t="shared" si="12"/>
        <v>51.166666666666664</v>
      </c>
    </row>
    <row r="37" spans="1:32" s="3" customFormat="1" ht="22.5" customHeight="1">
      <c r="A37" s="14" t="s">
        <v>89</v>
      </c>
      <c r="B37" s="15" t="s">
        <v>29</v>
      </c>
      <c r="C37" s="18">
        <v>154</v>
      </c>
      <c r="D37" s="18">
        <v>162</v>
      </c>
      <c r="E37" s="18">
        <v>163</v>
      </c>
      <c r="F37" s="18">
        <v>162</v>
      </c>
      <c r="G37" s="18">
        <v>164</v>
      </c>
      <c r="H37" s="18">
        <v>165</v>
      </c>
      <c r="I37" s="18">
        <f t="shared" si="5"/>
        <v>970</v>
      </c>
      <c r="J37" s="40">
        <f t="shared" si="13"/>
        <v>53.888888888888886</v>
      </c>
      <c r="K37" s="41" t="s">
        <v>90</v>
      </c>
      <c r="L37" s="17"/>
      <c r="M37" s="18">
        <f aca="true" t="shared" si="16" ref="M37:R38">M35+M25+M17+M5+C5+C15+C25+C35+C45</f>
        <v>1741</v>
      </c>
      <c r="N37" s="18">
        <f t="shared" si="16"/>
        <v>1870</v>
      </c>
      <c r="O37" s="18">
        <f t="shared" si="16"/>
        <v>1839</v>
      </c>
      <c r="P37" s="18">
        <f t="shared" si="16"/>
        <v>1955</v>
      </c>
      <c r="Q37" s="18">
        <f t="shared" si="16"/>
        <v>2047</v>
      </c>
      <c r="R37" s="18">
        <f t="shared" si="16"/>
        <v>1902</v>
      </c>
      <c r="S37" s="18">
        <f t="shared" si="1"/>
        <v>11354</v>
      </c>
      <c r="T37" s="56">
        <f>S37/S38</f>
        <v>40.262411347517734</v>
      </c>
      <c r="U37" s="14"/>
      <c r="V37" s="16">
        <v>9</v>
      </c>
      <c r="W37" s="16">
        <v>9</v>
      </c>
      <c r="X37" s="16">
        <v>7</v>
      </c>
      <c r="Y37" s="18">
        <f t="shared" si="10"/>
        <v>25</v>
      </c>
      <c r="Z37" s="89"/>
      <c r="AA37" s="102"/>
      <c r="AB37" s="15" t="s">
        <v>15</v>
      </c>
      <c r="AC37" s="15">
        <f>W18</f>
        <v>35</v>
      </c>
      <c r="AD37" s="18">
        <f>W17</f>
        <v>1842</v>
      </c>
      <c r="AE37" s="18">
        <f>W21</f>
        <v>17</v>
      </c>
      <c r="AF37" s="134">
        <f t="shared" si="12"/>
        <v>52.628571428571426</v>
      </c>
    </row>
    <row r="38" spans="1:32" s="3" customFormat="1" ht="22.5" customHeight="1">
      <c r="A38" s="14"/>
      <c r="B38" s="15"/>
      <c r="C38" s="18">
        <v>3</v>
      </c>
      <c r="D38" s="18">
        <v>3</v>
      </c>
      <c r="E38" s="18">
        <v>3</v>
      </c>
      <c r="F38" s="18">
        <v>3</v>
      </c>
      <c r="G38" s="18">
        <v>3</v>
      </c>
      <c r="H38" s="18">
        <v>3</v>
      </c>
      <c r="I38" s="18">
        <f t="shared" si="5"/>
        <v>18</v>
      </c>
      <c r="J38" s="40"/>
      <c r="K38" s="41"/>
      <c r="L38" s="17"/>
      <c r="M38" s="18">
        <f t="shared" si="16"/>
        <v>47</v>
      </c>
      <c r="N38" s="18">
        <f t="shared" si="16"/>
        <v>47</v>
      </c>
      <c r="O38" s="18">
        <f t="shared" si="16"/>
        <v>47</v>
      </c>
      <c r="P38" s="18">
        <f t="shared" si="16"/>
        <v>48</v>
      </c>
      <c r="Q38" s="18">
        <f t="shared" si="16"/>
        <v>48</v>
      </c>
      <c r="R38" s="18">
        <f t="shared" si="16"/>
        <v>45</v>
      </c>
      <c r="S38" s="18">
        <f t="shared" si="1"/>
        <v>282</v>
      </c>
      <c r="T38" s="56"/>
      <c r="U38" s="65" t="s">
        <v>91</v>
      </c>
      <c r="V38" s="18">
        <f aca="true" t="shared" si="17" ref="V38:Y39">V34-V36</f>
        <v>-18</v>
      </c>
      <c r="W38" s="18">
        <f t="shared" si="17"/>
        <v>-14</v>
      </c>
      <c r="X38" s="18">
        <f t="shared" si="17"/>
        <v>-2</v>
      </c>
      <c r="Y38" s="18">
        <f t="shared" si="17"/>
        <v>-34</v>
      </c>
      <c r="Z38" s="109"/>
      <c r="AA38" s="91"/>
      <c r="AB38" s="15" t="s">
        <v>16</v>
      </c>
      <c r="AC38" s="15">
        <f>X18</f>
        <v>33</v>
      </c>
      <c r="AD38" s="18">
        <f>X17</f>
        <v>1680</v>
      </c>
      <c r="AE38" s="18">
        <f>X21</f>
        <v>10</v>
      </c>
      <c r="AF38" s="134">
        <f t="shared" si="12"/>
        <v>50.90909090909091</v>
      </c>
    </row>
    <row r="39" spans="1:32" s="3" customFormat="1" ht="22.5" customHeight="1">
      <c r="A39" s="14"/>
      <c r="B39" s="15" t="s">
        <v>92</v>
      </c>
      <c r="C39" s="18">
        <v>32</v>
      </c>
      <c r="D39" s="18">
        <v>34</v>
      </c>
      <c r="E39" s="24">
        <v>51</v>
      </c>
      <c r="F39" s="18">
        <v>36</v>
      </c>
      <c r="G39" s="18">
        <v>53</v>
      </c>
      <c r="H39" s="18">
        <v>55</v>
      </c>
      <c r="I39" s="18">
        <f t="shared" si="5"/>
        <v>261</v>
      </c>
      <c r="J39" s="40">
        <f aca="true" t="shared" si="18" ref="J39:J43">I39/I40</f>
        <v>43.5</v>
      </c>
      <c r="K39" s="41" t="s">
        <v>93</v>
      </c>
      <c r="L39" s="17"/>
      <c r="M39" s="16">
        <v>1745</v>
      </c>
      <c r="N39" s="16">
        <v>1878</v>
      </c>
      <c r="O39" s="16">
        <v>1837</v>
      </c>
      <c r="P39" s="16">
        <v>1954</v>
      </c>
      <c r="Q39" s="16">
        <v>2037</v>
      </c>
      <c r="R39" s="16">
        <v>1887</v>
      </c>
      <c r="S39" s="18">
        <f t="shared" si="1"/>
        <v>11338</v>
      </c>
      <c r="T39" s="56">
        <f>S39/S40</f>
        <v>40.205673758865245</v>
      </c>
      <c r="U39" s="65"/>
      <c r="V39" s="74">
        <f t="shared" si="17"/>
        <v>0</v>
      </c>
      <c r="W39" s="74">
        <f t="shared" si="17"/>
        <v>0</v>
      </c>
      <c r="X39" s="74">
        <f t="shared" si="17"/>
        <v>0</v>
      </c>
      <c r="Y39" s="74">
        <f t="shared" si="17"/>
        <v>0</v>
      </c>
      <c r="Z39" s="112"/>
      <c r="AA39" s="91"/>
      <c r="AB39" s="15" t="s">
        <v>7</v>
      </c>
      <c r="AC39" s="15">
        <f>SUM(AC36:AC38)</f>
        <v>104</v>
      </c>
      <c r="AD39" s="18">
        <f>SUM(AD36:AD38)</f>
        <v>5364</v>
      </c>
      <c r="AE39" s="18">
        <f>SUM(AE36:AE38)</f>
        <v>44</v>
      </c>
      <c r="AF39" s="134">
        <f t="shared" si="12"/>
        <v>51.57692307692308</v>
      </c>
    </row>
    <row r="40" spans="1:32" s="3" customFormat="1" ht="22.5" customHeight="1">
      <c r="A40" s="14"/>
      <c r="B40" s="15"/>
      <c r="C40" s="18">
        <v>1</v>
      </c>
      <c r="D40" s="18">
        <v>1</v>
      </c>
      <c r="E40" s="18">
        <v>1</v>
      </c>
      <c r="F40" s="18">
        <v>1</v>
      </c>
      <c r="G40" s="18">
        <v>1</v>
      </c>
      <c r="H40" s="18">
        <v>1</v>
      </c>
      <c r="I40" s="18">
        <f t="shared" si="5"/>
        <v>6</v>
      </c>
      <c r="J40" s="40"/>
      <c r="K40" s="41"/>
      <c r="L40" s="17"/>
      <c r="M40" s="16">
        <v>47</v>
      </c>
      <c r="N40" s="16">
        <v>47</v>
      </c>
      <c r="O40" s="16">
        <v>47</v>
      </c>
      <c r="P40" s="16">
        <v>48</v>
      </c>
      <c r="Q40" s="16">
        <v>48</v>
      </c>
      <c r="R40" s="16">
        <v>45</v>
      </c>
      <c r="S40" s="18">
        <f t="shared" si="1"/>
        <v>282</v>
      </c>
      <c r="T40" s="56"/>
      <c r="U40" s="75"/>
      <c r="V40" s="76"/>
      <c r="W40" s="76"/>
      <c r="X40" s="76"/>
      <c r="Y40" s="76"/>
      <c r="Z40" s="113"/>
      <c r="AA40" s="102" t="s">
        <v>94</v>
      </c>
      <c r="AB40" s="15" t="s">
        <v>14</v>
      </c>
      <c r="AC40" s="15">
        <f>V30</f>
        <v>21</v>
      </c>
      <c r="AD40" s="18">
        <f>V29</f>
        <v>1094</v>
      </c>
      <c r="AE40" s="18">
        <f>V33</f>
        <v>-13</v>
      </c>
      <c r="AF40" s="134">
        <f t="shared" si="12"/>
        <v>52.095238095238095</v>
      </c>
    </row>
    <row r="41" spans="1:32" s="3" customFormat="1" ht="22.5" customHeight="1">
      <c r="A41" s="14"/>
      <c r="B41" s="15" t="s">
        <v>95</v>
      </c>
      <c r="C41" s="18">
        <v>59</v>
      </c>
      <c r="D41" s="18">
        <v>56</v>
      </c>
      <c r="E41" s="24">
        <v>52</v>
      </c>
      <c r="F41" s="18">
        <v>77</v>
      </c>
      <c r="G41" s="18">
        <v>110</v>
      </c>
      <c r="H41" s="18">
        <v>110</v>
      </c>
      <c r="I41" s="18">
        <f t="shared" si="5"/>
        <v>464</v>
      </c>
      <c r="J41" s="40">
        <f t="shared" si="18"/>
        <v>38.666666666666664</v>
      </c>
      <c r="K41" s="41" t="s">
        <v>96</v>
      </c>
      <c r="L41" s="17"/>
      <c r="M41" s="18">
        <f aca="true" t="shared" si="19" ref="M41:R42">M37-M39</f>
        <v>-4</v>
      </c>
      <c r="N41" s="18">
        <f t="shared" si="19"/>
        <v>-8</v>
      </c>
      <c r="O41" s="18">
        <f t="shared" si="19"/>
        <v>2</v>
      </c>
      <c r="P41" s="18">
        <f t="shared" si="19"/>
        <v>1</v>
      </c>
      <c r="Q41" s="18">
        <f t="shared" si="19"/>
        <v>10</v>
      </c>
      <c r="R41" s="18">
        <f t="shared" si="19"/>
        <v>15</v>
      </c>
      <c r="S41" s="18">
        <f t="shared" si="1"/>
        <v>16</v>
      </c>
      <c r="T41" s="58"/>
      <c r="U41" s="77"/>
      <c r="V41" s="78"/>
      <c r="W41" s="78"/>
      <c r="X41" s="78"/>
      <c r="Y41" s="78"/>
      <c r="Z41" s="114"/>
      <c r="AA41" s="102"/>
      <c r="AB41" s="15" t="s">
        <v>15</v>
      </c>
      <c r="AC41" s="15">
        <f>W30</f>
        <v>22</v>
      </c>
      <c r="AD41" s="18">
        <f>W29</f>
        <v>1002</v>
      </c>
      <c r="AE41" s="18">
        <f>W33</f>
        <v>-4</v>
      </c>
      <c r="AF41" s="134">
        <f t="shared" si="12"/>
        <v>45.54545454545455</v>
      </c>
    </row>
    <row r="42" spans="1:32" s="3" customFormat="1" ht="22.5" customHeight="1">
      <c r="A42" s="14"/>
      <c r="B42" s="15"/>
      <c r="C42" s="18">
        <v>2</v>
      </c>
      <c r="D42" s="18">
        <v>2</v>
      </c>
      <c r="E42" s="18">
        <v>2</v>
      </c>
      <c r="F42" s="18">
        <v>2</v>
      </c>
      <c r="G42" s="18">
        <v>2</v>
      </c>
      <c r="H42" s="18">
        <v>2</v>
      </c>
      <c r="I42" s="18">
        <v>12</v>
      </c>
      <c r="J42" s="40"/>
      <c r="K42" s="41"/>
      <c r="L42" s="17"/>
      <c r="M42" s="50">
        <f t="shared" si="19"/>
        <v>0</v>
      </c>
      <c r="N42" s="50">
        <f t="shared" si="19"/>
        <v>0</v>
      </c>
      <c r="O42" s="50">
        <f t="shared" si="19"/>
        <v>0</v>
      </c>
      <c r="P42" s="50">
        <f t="shared" si="19"/>
        <v>0</v>
      </c>
      <c r="Q42" s="50">
        <f t="shared" si="19"/>
        <v>0</v>
      </c>
      <c r="R42" s="50">
        <f t="shared" si="19"/>
        <v>0</v>
      </c>
      <c r="S42" s="18">
        <f t="shared" si="1"/>
        <v>0</v>
      </c>
      <c r="T42" s="59"/>
      <c r="U42" s="77"/>
      <c r="V42" s="78"/>
      <c r="W42" s="78"/>
      <c r="X42" s="78"/>
      <c r="Y42" s="78"/>
      <c r="Z42" s="114"/>
      <c r="AA42" s="102"/>
      <c r="AB42" s="15" t="s">
        <v>16</v>
      </c>
      <c r="AC42" s="15">
        <f>X30</f>
        <v>22</v>
      </c>
      <c r="AD42" s="18">
        <f>X29</f>
        <v>999</v>
      </c>
      <c r="AE42" s="18">
        <f>X33</f>
        <v>-4</v>
      </c>
      <c r="AF42" s="134">
        <f t="shared" si="12"/>
        <v>45.40909090909091</v>
      </c>
    </row>
    <row r="43" spans="1:32" s="3" customFormat="1" ht="22.5" customHeight="1">
      <c r="A43" s="14"/>
      <c r="B43" s="15" t="s">
        <v>97</v>
      </c>
      <c r="C43" s="18">
        <v>25</v>
      </c>
      <c r="D43" s="18">
        <v>18</v>
      </c>
      <c r="E43" s="24">
        <v>14</v>
      </c>
      <c r="F43" s="18">
        <v>32</v>
      </c>
      <c r="G43" s="18">
        <v>35</v>
      </c>
      <c r="H43" s="18">
        <v>43</v>
      </c>
      <c r="I43" s="18">
        <f aca="true" t="shared" si="20" ref="I43:I46">H43+G43+F43+E43+D43+C43</f>
        <v>167</v>
      </c>
      <c r="J43" s="40">
        <f t="shared" si="18"/>
        <v>27.833333333333332</v>
      </c>
      <c r="K43" s="42"/>
      <c r="L43" s="43"/>
      <c r="M43" s="51"/>
      <c r="N43" s="51"/>
      <c r="O43" s="51"/>
      <c r="P43" s="51"/>
      <c r="Q43" s="51"/>
      <c r="R43" s="51"/>
      <c r="S43" s="51"/>
      <c r="T43" s="60"/>
      <c r="U43" s="77"/>
      <c r="V43" s="78"/>
      <c r="W43" s="78"/>
      <c r="X43" s="78"/>
      <c r="Y43" s="78"/>
      <c r="Z43" s="114"/>
      <c r="AA43" s="102"/>
      <c r="AB43" s="15" t="s">
        <v>7</v>
      </c>
      <c r="AC43" s="15">
        <f>AC42+AC41+AC40</f>
        <v>65</v>
      </c>
      <c r="AD43" s="15">
        <f>AD42+AD41+AD40</f>
        <v>3095</v>
      </c>
      <c r="AE43" s="15">
        <f>AE42+AE41+AE40</f>
        <v>-21</v>
      </c>
      <c r="AF43" s="134">
        <f t="shared" si="12"/>
        <v>47.61538461538461</v>
      </c>
    </row>
    <row r="44" spans="1:32" s="3" customFormat="1" ht="22.5" customHeight="1">
      <c r="A44" s="14"/>
      <c r="B44" s="15"/>
      <c r="C44" s="18">
        <v>1</v>
      </c>
      <c r="D44" s="18">
        <v>1</v>
      </c>
      <c r="E44" s="18">
        <v>1</v>
      </c>
      <c r="F44" s="18">
        <v>1</v>
      </c>
      <c r="G44" s="18">
        <v>1</v>
      </c>
      <c r="H44" s="18">
        <v>1</v>
      </c>
      <c r="I44" s="18">
        <f t="shared" si="20"/>
        <v>6</v>
      </c>
      <c r="J44" s="40"/>
      <c r="K44" s="44"/>
      <c r="L44" s="45" t="s">
        <v>98</v>
      </c>
      <c r="M44" s="45"/>
      <c r="N44" s="52"/>
      <c r="O44" s="18" t="s">
        <v>27</v>
      </c>
      <c r="P44" s="18" t="s">
        <v>2</v>
      </c>
      <c r="Q44" s="18" t="s">
        <v>66</v>
      </c>
      <c r="R44" s="61" t="s">
        <v>99</v>
      </c>
      <c r="S44" s="18" t="s">
        <v>7</v>
      </c>
      <c r="T44" s="62"/>
      <c r="U44" s="77"/>
      <c r="V44" s="78"/>
      <c r="W44" s="78"/>
      <c r="X44" s="78"/>
      <c r="Y44" s="78"/>
      <c r="Z44" s="114"/>
      <c r="AA44" s="108" t="s">
        <v>100</v>
      </c>
      <c r="AB44" s="15" t="s">
        <v>7</v>
      </c>
      <c r="AC44" s="15">
        <f>Y35</f>
        <v>25</v>
      </c>
      <c r="AD44" s="15">
        <f>Y34</f>
        <v>1044</v>
      </c>
      <c r="AE44" s="15">
        <f>Y38</f>
        <v>-34</v>
      </c>
      <c r="AF44" s="134">
        <f t="shared" si="12"/>
        <v>41.76</v>
      </c>
    </row>
    <row r="45" spans="1:32" s="3" customFormat="1" ht="22.5" customHeight="1">
      <c r="A45" s="14"/>
      <c r="B45" s="17" t="s">
        <v>7</v>
      </c>
      <c r="C45" s="18">
        <f aca="true" t="shared" si="21" ref="C45:G45">C43+C41+C39+C37</f>
        <v>270</v>
      </c>
      <c r="D45" s="18">
        <f t="shared" si="21"/>
        <v>270</v>
      </c>
      <c r="E45" s="18">
        <f t="shared" si="21"/>
        <v>280</v>
      </c>
      <c r="F45" s="18">
        <f t="shared" si="21"/>
        <v>307</v>
      </c>
      <c r="G45" s="18">
        <f t="shared" si="21"/>
        <v>362</v>
      </c>
      <c r="H45" s="18">
        <f>H37+H39+H41+H43</f>
        <v>373</v>
      </c>
      <c r="I45" s="18">
        <f t="shared" si="20"/>
        <v>1862</v>
      </c>
      <c r="J45" s="40">
        <f>I45/I46</f>
        <v>45.41463414634146</v>
      </c>
      <c r="K45" s="44"/>
      <c r="L45" s="45"/>
      <c r="M45" s="45"/>
      <c r="N45" s="52"/>
      <c r="O45" s="18">
        <v>26</v>
      </c>
      <c r="P45" s="18">
        <v>6</v>
      </c>
      <c r="Q45" s="18">
        <v>2</v>
      </c>
      <c r="R45" s="15">
        <v>1</v>
      </c>
      <c r="S45" s="18">
        <f>SUM(O45:R45)</f>
        <v>35</v>
      </c>
      <c r="T45" s="62"/>
      <c r="U45" s="77"/>
      <c r="V45" s="78"/>
      <c r="W45" s="78"/>
      <c r="X45" s="78"/>
      <c r="Y45" s="78"/>
      <c r="Z45" s="114"/>
      <c r="AA45" s="115" t="s">
        <v>68</v>
      </c>
      <c r="AB45" s="116"/>
      <c r="AC45" s="135">
        <f>AC44+AC43+AC39+AC35</f>
        <v>476</v>
      </c>
      <c r="AD45" s="136">
        <f>AD44+AD43+AD39+AD35</f>
        <v>20857</v>
      </c>
      <c r="AE45" s="135">
        <f>AE44+AE43+AE39+AE35</f>
        <v>5</v>
      </c>
      <c r="AF45" s="137">
        <f t="shared" si="12"/>
        <v>43.8172268907563</v>
      </c>
    </row>
    <row r="46" spans="1:32" s="3" customFormat="1" ht="25.5" customHeight="1">
      <c r="A46" s="20"/>
      <c r="B46" s="21"/>
      <c r="C46" s="22">
        <f aca="true" t="shared" si="22" ref="C46:G46">C44+C42+C40+C38</f>
        <v>7</v>
      </c>
      <c r="D46" s="22">
        <f t="shared" si="22"/>
        <v>7</v>
      </c>
      <c r="E46" s="22">
        <f t="shared" si="22"/>
        <v>7</v>
      </c>
      <c r="F46" s="22">
        <f t="shared" si="22"/>
        <v>7</v>
      </c>
      <c r="G46" s="22">
        <f t="shared" si="22"/>
        <v>7</v>
      </c>
      <c r="H46" s="22">
        <v>6</v>
      </c>
      <c r="I46" s="22">
        <f t="shared" si="20"/>
        <v>41</v>
      </c>
      <c r="J46" s="46"/>
      <c r="K46" s="47"/>
      <c r="L46" s="48"/>
      <c r="M46" s="53"/>
      <c r="N46" s="53"/>
      <c r="O46" s="53"/>
      <c r="P46" s="53"/>
      <c r="Q46" s="53"/>
      <c r="R46" s="53"/>
      <c r="S46" s="53"/>
      <c r="T46" s="63"/>
      <c r="U46" s="79"/>
      <c r="V46" s="80"/>
      <c r="W46" s="80"/>
      <c r="X46" s="80"/>
      <c r="Y46" s="80"/>
      <c r="Z46" s="117"/>
      <c r="AA46" s="118" t="s">
        <v>101</v>
      </c>
      <c r="AB46" s="119"/>
      <c r="AC46" s="119"/>
      <c r="AD46" s="119"/>
      <c r="AE46" s="119"/>
      <c r="AF46" s="138"/>
    </row>
    <row r="47" spans="3:32" s="3" customFormat="1" ht="12.75">
      <c r="C47" s="23"/>
      <c r="D47" s="23"/>
      <c r="E47" s="23"/>
      <c r="F47" s="23"/>
      <c r="G47" s="23"/>
      <c r="H47" s="23"/>
      <c r="I47" s="23"/>
      <c r="J47" s="23"/>
      <c r="M47" s="23"/>
      <c r="N47" s="23"/>
      <c r="O47" s="23"/>
      <c r="P47" s="23"/>
      <c r="Q47" s="23"/>
      <c r="R47" s="23"/>
      <c r="S47" s="23"/>
      <c r="V47" s="23"/>
      <c r="W47" s="23"/>
      <c r="X47" s="23"/>
      <c r="Y47" s="23"/>
      <c r="Z47" s="120"/>
      <c r="AB47" s="121"/>
      <c r="AD47" s="23"/>
      <c r="AE47" s="23"/>
      <c r="AF47" s="23"/>
    </row>
    <row r="48" spans="3:32" s="3" customFormat="1" ht="14.25" customHeight="1">
      <c r="C48" s="23"/>
      <c r="D48" s="23"/>
      <c r="E48" s="23"/>
      <c r="F48" s="23"/>
      <c r="G48" s="23"/>
      <c r="H48" s="23"/>
      <c r="I48" s="23"/>
      <c r="J48" s="23"/>
      <c r="M48" s="23"/>
      <c r="N48" s="23"/>
      <c r="O48" s="23"/>
      <c r="P48" s="23"/>
      <c r="Q48" s="23"/>
      <c r="R48" s="23"/>
      <c r="S48" s="23"/>
      <c r="V48" s="23"/>
      <c r="W48" s="23"/>
      <c r="X48" s="23"/>
      <c r="Y48" s="23"/>
      <c r="Z48" s="120"/>
      <c r="AB48" s="121"/>
      <c r="AD48" s="23"/>
      <c r="AE48" s="23"/>
      <c r="AF48" s="23"/>
    </row>
  </sheetData>
  <sheetProtection/>
  <mergeCells count="165">
    <mergeCell ref="A1:AF1"/>
    <mergeCell ref="A2:T2"/>
    <mergeCell ref="U2:Z2"/>
    <mergeCell ref="AA2:AF2"/>
    <mergeCell ref="C3:H3"/>
    <mergeCell ref="M3:R3"/>
    <mergeCell ref="V3:X3"/>
    <mergeCell ref="AA5:AB5"/>
    <mergeCell ref="AA6:AB6"/>
    <mergeCell ref="AA7:AB7"/>
    <mergeCell ref="AA8:AB8"/>
    <mergeCell ref="U22:Z22"/>
    <mergeCell ref="V23:X23"/>
    <mergeCell ref="AA23:AB23"/>
    <mergeCell ref="AA24:AB24"/>
    <mergeCell ref="AA25:AB25"/>
    <mergeCell ref="AA26:AC26"/>
    <mergeCell ref="AA27:AF27"/>
    <mergeCell ref="AA45:AB45"/>
    <mergeCell ref="AA46:AF46"/>
    <mergeCell ref="A3:A4"/>
    <mergeCell ref="A7:A16"/>
    <mergeCell ref="A17:A26"/>
    <mergeCell ref="A27:A36"/>
    <mergeCell ref="A37:A46"/>
    <mergeCell ref="B3:B4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I3:I4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K3:K4"/>
    <mergeCell ref="K7:K18"/>
    <mergeCell ref="K19:K26"/>
    <mergeCell ref="K27:K36"/>
    <mergeCell ref="L3:L4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S3:S4"/>
    <mergeCell ref="T3:T4"/>
    <mergeCell ref="T5:T6"/>
    <mergeCell ref="T7:T8"/>
    <mergeCell ref="T9:T10"/>
    <mergeCell ref="T11:T1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T35:T36"/>
    <mergeCell ref="T37:T38"/>
    <mergeCell ref="T39:T40"/>
    <mergeCell ref="T41:T42"/>
    <mergeCell ref="U3:U4"/>
    <mergeCell ref="U5:U6"/>
    <mergeCell ref="U7:U8"/>
    <mergeCell ref="U9:U10"/>
    <mergeCell ref="U11:U12"/>
    <mergeCell ref="U13:U14"/>
    <mergeCell ref="U15:U16"/>
    <mergeCell ref="U17:U18"/>
    <mergeCell ref="U19:U20"/>
    <mergeCell ref="U23:U24"/>
    <mergeCell ref="U25:U26"/>
    <mergeCell ref="U27:U28"/>
    <mergeCell ref="U29:U30"/>
    <mergeCell ref="U31:U32"/>
    <mergeCell ref="U34:U35"/>
    <mergeCell ref="U36:U37"/>
    <mergeCell ref="U38:U39"/>
    <mergeCell ref="Y3:Y4"/>
    <mergeCell ref="Y23:Y24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3:Z24"/>
    <mergeCell ref="Z25:Z26"/>
    <mergeCell ref="Z27:Z28"/>
    <mergeCell ref="Z29:Z30"/>
    <mergeCell ref="Z31:Z32"/>
    <mergeCell ref="Z34:Z35"/>
    <mergeCell ref="Z36:Z37"/>
    <mergeCell ref="Z38:Z39"/>
    <mergeCell ref="AA29:AA35"/>
    <mergeCell ref="AA36:AA39"/>
    <mergeCell ref="AA40:AA43"/>
    <mergeCell ref="AC3:AC4"/>
    <mergeCell ref="AD3:AD4"/>
    <mergeCell ref="AE3:AE4"/>
    <mergeCell ref="AF3:AF4"/>
    <mergeCell ref="L44:N45"/>
    <mergeCell ref="A5:B6"/>
    <mergeCell ref="K5:L6"/>
    <mergeCell ref="K37:L38"/>
    <mergeCell ref="AA11:AB13"/>
    <mergeCell ref="AA3:AB4"/>
    <mergeCell ref="AA9:AB10"/>
    <mergeCell ref="AA14:AB16"/>
    <mergeCell ref="AA17:AB19"/>
    <mergeCell ref="AA20:AB22"/>
    <mergeCell ref="K39:L40"/>
    <mergeCell ref="K41:L42"/>
  </mergeCells>
  <printOptions/>
  <pageMargins left="0.3541666666666667" right="0.3541666666666667" top="0.5902777777777778" bottom="0.5902777777777778" header="0.3145833333333333" footer="0.3145833333333333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ygfw</dc:creator>
  <cp:keywords/>
  <dc:description/>
  <cp:lastModifiedBy>admin</cp:lastModifiedBy>
  <cp:lastPrinted>2019-03-11T15:39:23Z</cp:lastPrinted>
  <dcterms:created xsi:type="dcterms:W3CDTF">2014-08-31T09:16:41Z</dcterms:created>
  <dcterms:modified xsi:type="dcterms:W3CDTF">2023-03-03T14:49:54Z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7CB0405B17B644A294CFA0D56B70F39E</vt:lpwstr>
  </property>
  <property fmtid="{D5CDD505-2E9C-101B-9397-08002B2CF9AE}" pid="4" name="퀀_generated_2.-2147483648">
    <vt:i4>2052</vt:i4>
  </property>
</Properties>
</file>