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tabRatio="888" firstSheet="21" activeTab="26"/>
  </bookViews>
  <sheets>
    <sheet name="目录" sheetId="76" r:id="rId1"/>
    <sheet name="表1一般公共预算收入表" sheetId="12" r:id="rId2"/>
    <sheet name="表2一般公共预算支出表" sheetId="48" r:id="rId3"/>
    <sheet name="表3一般公共预算本级支出表" sheetId="71" r:id="rId4"/>
    <sheet name="表4.一般公共预算本级财力基本支出表" sheetId="70" r:id="rId5"/>
    <sheet name="表5一般公共预算收支平衡表" sheetId="18" r:id="rId6"/>
    <sheet name="表6一般公共预算支出明细表(功能科目）" sheetId="56" r:id="rId7"/>
    <sheet name="表7一般公共预算基本支出经济分类情况表（经济科目.）" sheetId="77" r:id="rId8"/>
    <sheet name="表8.一般公共预算税收返还和转移支付预算分项目表" sheetId="61" r:id="rId9"/>
    <sheet name="表9.一般公共预算税收返还和转移支付预算分地区表 " sheetId="81" r:id="rId10"/>
    <sheet name="表10、政府一般债券限额和余额情况表." sheetId="86" r:id="rId11"/>
    <sheet name="表11.政府性基金预算收入表" sheetId="11" r:id="rId12"/>
    <sheet name="表12.政府性基金预算支出表" sheetId="60" r:id="rId13"/>
    <sheet name="表13.政府性基金预算本级支出表" sheetId="84" r:id="rId14"/>
    <sheet name="表14.政府性基金转移支付预算项目表" sheetId="62" r:id="rId15"/>
    <sheet name="表15.政府性基金转移支付预算分地区表" sheetId="82" r:id="rId16"/>
    <sheet name="表16.政府专项债券限额和余额情况表" sheetId="87" r:id="rId17"/>
    <sheet name="表17.国有资本经营预算收入表" sheetId="55" r:id="rId18"/>
    <sheet name="表18.国有资本经营预算支出表" sheetId="83" r:id="rId19"/>
    <sheet name="表19.社会保险基金收入预算表" sheetId="59" r:id="rId20"/>
    <sheet name="表20.社会保险基金支出预算表" sheetId="78" r:id="rId21"/>
    <sheet name="表21.地方债务限额余额情况表" sheetId="63" r:id="rId22"/>
    <sheet name="表22.地方政府债券发行、还本付息情况表" sheetId="64" r:id="rId23"/>
    <sheet name="表23.新增债券资金使用安排情况表" sheetId="79" r:id="rId24"/>
    <sheet name="表24.地方政府债券还本付息预算表" sheetId="80" r:id="rId25"/>
    <sheet name="表25.“三公”经费预算表" sheetId="65" r:id="rId26"/>
    <sheet name="表26.预算绩效管理工作要点" sheetId="66" r:id="rId27"/>
    <sheet name="表27.扶贫资金公示网址汇总表." sheetId="75" r:id="rId28"/>
  </sheets>
  <externalReferences>
    <externalReference r:id="rId29"/>
  </externalReferences>
  <definedNames>
    <definedName name="_xlnm._FilterDatabase" localSheetId="1" hidden="1">表1一般公共预算收入表!$A$4:$B$33</definedName>
    <definedName name="_xlnm._FilterDatabase" localSheetId="2" hidden="1">表2一般公共预算支出表!$A$4:$A$5</definedName>
    <definedName name="_xlnm._FilterDatabase" localSheetId="5" hidden="1">表5一般公共预算收支平衡表!$A$4:$C$72</definedName>
    <definedName name="_xlnm._FilterDatabase" localSheetId="6" hidden="1">'表6一般公共预算支出明细表(功能科目）'!#REF!</definedName>
    <definedName name="_xlnm.Print_Area" localSheetId="5">表5一般公共预算收支平衡表!$A$1:$D$94</definedName>
    <definedName name="_xlnm.Print_Titles" localSheetId="11">表11.政府性基金预算收入表!$1:$4</definedName>
    <definedName name="_xlnm.Print_Titles" localSheetId="12">表12.政府性基金预算支出表!$1:$4</definedName>
    <definedName name="_xlnm.Print_Titles" localSheetId="13">表13.政府性基金预算本级支出表!$1:$5</definedName>
    <definedName name="_xlnm.Print_Titles" localSheetId="17">表17.国有资本经营预算收入表!$4:$5</definedName>
    <definedName name="_xlnm.Print_Titles" localSheetId="18">表18.国有资本经营预算支出表!$4:$5</definedName>
    <definedName name="_xlnm.Print_Titles" localSheetId="1">表1一般公共预算收入表!$2:$4</definedName>
    <definedName name="_xlnm.Print_Titles" localSheetId="22">表22.地方政府债券发行、还本付息情况表!$1:$4</definedName>
    <definedName name="_xlnm.Print_Titles" localSheetId="23">表23.新增债券资金使用安排情况表!$1:$4</definedName>
    <definedName name="_xlnm.Print_Titles" localSheetId="24">表24.地方政府债券还本付息预算表!$1:$4</definedName>
    <definedName name="_xlnm.Print_Titles" localSheetId="27">表27.扶贫资金公示网址汇总表.!$1:$3</definedName>
    <definedName name="_xlnm.Print_Titles" localSheetId="5">表5一般公共预算收支平衡表!$1:$4</definedName>
    <definedName name="_xlnm.Print_Titles" localSheetId="6">'表6一般公共预算支出明细表(功能科目）'!$1:$5</definedName>
    <definedName name="地区名称" localSheetId="15">#REF!</definedName>
    <definedName name="地区名称" localSheetId="18">#REF!</definedName>
    <definedName name="地区名称" localSheetId="20">#REF!</definedName>
    <definedName name="地区名称" localSheetId="23">#REF!</definedName>
    <definedName name="地区名称" localSheetId="24">#REF!</definedName>
    <definedName name="地区名称" localSheetId="9">#REF!</definedName>
    <definedName name="地区名称">#REF!</definedName>
  </definedNames>
  <calcPr calcId="144525" iterate="1" iterateCount="100" iterateDelta="0.001"/>
</workbook>
</file>

<file path=xl/sharedStrings.xml><?xml version="1.0" encoding="utf-8"?>
<sst xmlns="http://schemas.openxmlformats.org/spreadsheetml/2006/main" count="5061" uniqueCount="2767">
  <si>
    <t>目        录</t>
  </si>
  <si>
    <t>一、一般公共预算</t>
  </si>
  <si>
    <t>表1、2021年一般公共预算收入表</t>
  </si>
  <si>
    <t>表2、2021年一般公共预算支出表</t>
  </si>
  <si>
    <t>表3、2021年一般公共预算本级支出表</t>
  </si>
  <si>
    <t>表4、2021年一般公共预算本级财力基本支出表</t>
  </si>
  <si>
    <t>表5、2021年一般公共预算收支平衡表</t>
  </si>
  <si>
    <t>表6、2021年一般公共预算支出表（功能科目）</t>
  </si>
  <si>
    <t>表7、2021年一般公共预算基本支出表（政府经济科目）</t>
  </si>
  <si>
    <t>表8、2021年一般公共预算对下税收返还和转移支付预算分项目表</t>
  </si>
  <si>
    <t>表9、2021年一般公共预算对下税收返还和转移支付预算分地区表</t>
  </si>
  <si>
    <t>表10、2020年政府一般债券限额和余额情况表</t>
  </si>
  <si>
    <t>二、政府性基金预算</t>
  </si>
  <si>
    <t>表11、2021年政府性基金预算收入表</t>
  </si>
  <si>
    <t>表12、2021年政府性基金支出预算表</t>
  </si>
  <si>
    <t>表13、2021年政府性基金本级支出预算表</t>
  </si>
  <si>
    <t>表14、2021年政府性基金转移支付预算收入分项目表</t>
  </si>
  <si>
    <t>表15、2021年政府性基金转移支付预算收入分地区表</t>
  </si>
  <si>
    <t>表16、2020年政府专项债券限额和余额情况表</t>
  </si>
  <si>
    <t>三、国有资本经营预算</t>
  </si>
  <si>
    <t>表17、2021年国有资本经营预算收入表</t>
  </si>
  <si>
    <t>表18、2021年国有资本经营预算支出表</t>
  </si>
  <si>
    <t>四、社会保险基金预算</t>
  </si>
  <si>
    <t>表19、2021年社会保险基金预算收入预算表</t>
  </si>
  <si>
    <t>表20、2021年社会保险基金预算支出预算表</t>
  </si>
  <si>
    <t>五、债务情况表</t>
  </si>
  <si>
    <t>表21、2020年地方债务限额余额情况表</t>
  </si>
  <si>
    <t>表22、2020年末地方政府债券发行、还本付息情况表</t>
  </si>
  <si>
    <t>表23、2020年新增债券资金使用安排情况表</t>
  </si>
  <si>
    <t>表24、2021年地方政府债券还本付息预算表</t>
  </si>
  <si>
    <t>六、其他</t>
  </si>
  <si>
    <t>表25、2021年一般公共预算“三公”经费预算表</t>
  </si>
  <si>
    <t>表26、2021年预算绩效管理工作要点</t>
  </si>
  <si>
    <t>表27、2020年扶贫资金公示网站汇总表</t>
  </si>
  <si>
    <r>
      <rPr>
        <sz val="12"/>
        <rFont val="宋体"/>
        <charset val="134"/>
        <scheme val="minor"/>
      </rPr>
      <t>表</t>
    </r>
    <r>
      <rPr>
        <sz val="12"/>
        <rFont val="宋体"/>
        <charset val="134"/>
        <scheme val="minor"/>
      </rPr>
      <t>1</t>
    </r>
  </si>
  <si>
    <t>2021年一般公共预算收入表</t>
  </si>
  <si>
    <r>
      <rPr>
        <sz val="12"/>
        <rFont val="宋体"/>
        <charset val="134"/>
      </rPr>
      <t>单位：万元</t>
    </r>
  </si>
  <si>
    <t>项目</t>
  </si>
  <si>
    <t>上年决算数</t>
  </si>
  <si>
    <t>预算数</t>
  </si>
  <si>
    <t>预算数为决算数%</t>
  </si>
  <si>
    <t>一、税收收入</t>
  </si>
  <si>
    <t xml:space="preserve">    增值税</t>
  </si>
  <si>
    <t xml:space="preserve">    企业所得税</t>
  </si>
  <si>
    <t xml:space="preserve">    企业所得税退税</t>
  </si>
  <si>
    <t xml:space="preserve">    个人所得税</t>
  </si>
  <si>
    <t xml:space="preserve">    资源税</t>
  </si>
  <si>
    <t xml:space="preserve">    城市维护建设税</t>
  </si>
  <si>
    <t xml:space="preserve">    房产税</t>
  </si>
  <si>
    <t xml:space="preserve">    印花税</t>
  </si>
  <si>
    <t xml:space="preserve">    城镇土地使用税</t>
  </si>
  <si>
    <t xml:space="preserve">    土地增值税</t>
  </si>
  <si>
    <t xml:space="preserve">    车船税</t>
  </si>
  <si>
    <t xml:space="preserve">    耕地占用税</t>
  </si>
  <si>
    <t xml:space="preserve">    契税</t>
  </si>
  <si>
    <t xml:space="preserve">    烟叶税</t>
  </si>
  <si>
    <t xml:space="preserve">    环境保护税</t>
  </si>
  <si>
    <t xml:space="preserve">    其他税收收入</t>
  </si>
  <si>
    <t>二、非税收入</t>
  </si>
  <si>
    <t xml:space="preserve">    专项收入</t>
  </si>
  <si>
    <t xml:space="preserve">    行政事业性收费收入</t>
  </si>
  <si>
    <t xml:space="preserve">    罚没收入</t>
  </si>
  <si>
    <t xml:space="preserve">    国有资本经营收入</t>
  </si>
  <si>
    <t xml:space="preserve">    国有资源（资产）有偿使用收入</t>
  </si>
  <si>
    <t xml:space="preserve">    捐赠收入</t>
  </si>
  <si>
    <t xml:space="preserve">    政府住房基金收入</t>
  </si>
  <si>
    <t xml:space="preserve">    其他收入</t>
  </si>
  <si>
    <t xml:space="preserve"> </t>
  </si>
  <si>
    <t>收入合计</t>
  </si>
  <si>
    <r>
      <rPr>
        <sz val="12"/>
        <rFont val="宋体"/>
        <charset val="134"/>
        <scheme val="minor"/>
      </rPr>
      <t>表</t>
    </r>
    <r>
      <rPr>
        <sz val="12"/>
        <rFont val="宋体"/>
        <charset val="134"/>
        <scheme val="minor"/>
      </rPr>
      <t>2</t>
    </r>
  </si>
  <si>
    <t>2021年一般公共预算支出表</t>
  </si>
  <si>
    <t>一、一般公共服务</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</si>
  <si>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</si>
  <si>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</si>
  <si>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</si>
  <si>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</si>
  <si>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</si>
  <si>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</si>
  <si>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</si>
  <si>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</si>
  <si>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</si>
  <si>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</si>
  <si>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</si>
  <si>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</si>
  <si>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</si>
  <si>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</si>
  <si>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</si>
  <si>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</si>
  <si>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</si>
  <si>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</si>
  <si>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</si>
  <si>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专项业务及机关事务管理</t>
  </si>
  <si>
    <t xml:space="preserve">      政务公开审批</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</si>
  <si>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</si>
  <si>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</si>
  <si>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</si>
  <si>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</si>
  <si>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</si>
  <si>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</si>
  <si>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</si>
  <si>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</si>
  <si>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</si>
  <si>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</si>
  <si>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</si>
  <si>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</si>
  <si>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</si>
  <si>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</si>
  <si>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</si>
  <si>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</si>
  <si>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</si>
  <si>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</si>
  <si>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</si>
  <si>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</si>
  <si>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</si>
  <si>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</si>
  <si>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</si>
  <si>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</si>
  <si>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</si>
  <si>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税收业务</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</si>
  <si>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</si>
  <si>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</si>
  <si>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</si>
  <si>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</si>
  <si>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</si>
  <si>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</si>
  <si>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缉私办案</t>
  </si>
  <si>
    <t xml:space="preserve">      口岸管理</t>
  </si>
  <si>
    <t xml:space="preserve">      海关关务</t>
  </si>
  <si>
    <t xml:space="preserve">      关税征管</t>
  </si>
  <si>
    <t xml:space="preserve">      海关监管</t>
  </si>
  <si>
    <t xml:space="preserve">      检验检疫</t>
  </si>
  <si>
    <t xml:space="preserve">      其他海关事务支出</t>
  </si>
  <si>
    <t xml:space="preserve">    纪检监察事务</t>
  </si>
  <si>
    <t xml:space="preserve">      大案要案查处</t>
  </si>
  <si>
    <t xml:space="preserve">      派驻派出机构</t>
  </si>
  <si>
    <t xml:space="preserve">      巡视工作</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</si>
  <si>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</si>
  <si>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</si>
  <si>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</si>
  <si>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</si>
  <si>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</si>
  <si>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</si>
  <si>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</si>
  <si>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</si>
  <si>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</si>
  <si>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</si>
  <si>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知识产权战略和规划</t>
  </si>
  <si>
    <t xml:space="preserve">      国际合作与交流</t>
  </si>
  <si>
    <t xml:space="preserve">      知识产权宏观管理</t>
  </si>
  <si>
    <t xml:space="preserve">      商标管理</t>
  </si>
  <si>
    <t xml:space="preserve">      原产地地理标志管理</t>
  </si>
  <si>
    <t xml:space="preserve">      其他知识产权事务支出</t>
  </si>
  <si>
    <t xml:space="preserve">    民族事务</t>
  </si>
  <si>
    <t xml:space="preserve">      民族工作专项</t>
  </si>
  <si>
    <t xml:space="preserve">      其他民族事务支出</t>
  </si>
  <si>
    <t xml:space="preserve">    港澳台事务</t>
  </si>
  <si>
    <t xml:space="preserve">      港澳事务</t>
  </si>
  <si>
    <t xml:space="preserve">      台湾事务</t>
  </si>
  <si>
    <t xml:space="preserve">      其他港澳台事务支出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</si>
  <si>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</si>
  <si>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</si>
  <si>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</si>
  <si>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</si>
  <si>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</si>
  <si>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</si>
  <si>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工会事务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</si>
  <si>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</si>
  <si>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</si>
  <si>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</si>
  <si>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</si>
  <si>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</si>
  <si>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公务员事务</t>
  </si>
  <si>
    <t xml:space="preserve">      其他组织事务支出</t>
  </si>
  <si>
    <t xml:space="preserve">    宣传事务</t>
  </si>
  <si>
    <t xml:space="preserve">      宣传管理</t>
  </si>
  <si>
    <t xml:space="preserve">      其他宣传事务支出</t>
  </si>
  <si>
    <t xml:space="preserve">    统战事务</t>
  </si>
  <si>
    <t xml:space="preserve">      宗教事务</t>
  </si>
  <si>
    <t xml:space="preserve">      华侨事务</t>
  </si>
  <si>
    <t xml:space="preserve">      其他统战事务支出</t>
  </si>
  <si>
    <t xml:space="preserve">    对外联络事务</t>
  </si>
  <si>
    <t xml:space="preserve">      其他对外联络事务支出</t>
  </si>
  <si>
    <t xml:space="preserve">    其他共产党事务支出</t>
  </si>
  <si>
    <t xml:space="preserve">      其他共产党事务支出</t>
  </si>
  <si>
    <t xml:space="preserve">    网信事务</t>
  </si>
  <si>
    <t xml:space="preserve">      信息安全事务</t>
  </si>
  <si>
    <t xml:space="preserve">      其他网信事务支出</t>
  </si>
  <si>
    <t xml:space="preserve">    市场监督管理事务</t>
  </si>
  <si>
    <t xml:space="preserve">      市场主体管理</t>
  </si>
  <si>
    <t xml:space="preserve">      市场秩序执法</t>
  </si>
  <si>
    <t xml:space="preserve">      质量基础</t>
  </si>
  <si>
    <t xml:space="preserve">      药品事务</t>
  </si>
  <si>
    <t xml:space="preserve">      医疗器械事务</t>
  </si>
  <si>
    <t xml:space="preserve">      化妆品事务</t>
  </si>
  <si>
    <t xml:space="preserve">      质量安全监管</t>
  </si>
  <si>
    <t xml:space="preserve">      食品安全监管</t>
  </si>
  <si>
    <t xml:space="preserve">      其他市场监督管理事务</t>
  </si>
  <si>
    <t xml:space="preserve">    其他一般公共服务支出</t>
  </si>
  <si>
    <t xml:space="preserve">      国家赔偿费用支出</t>
  </si>
  <si>
    <t xml:space="preserve">      其他一般公共服务支出</t>
  </si>
  <si>
    <t>二、外交支出</t>
  </si>
  <si>
    <t xml:space="preserve">    对外合作与交流</t>
  </si>
  <si>
    <t xml:space="preserve">    对外宣传</t>
  </si>
  <si>
    <t xml:space="preserve">    其他外交支出</t>
  </si>
  <si>
    <t>三、国防支出</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</si>
  <si>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</si>
  <si>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</si>
  <si>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</si>
  <si>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</si>
  <si>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</si>
  <si>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</si>
  <si>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</si>
  <si>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</si>
  <si>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边海防</t>
  </si>
  <si>
    <t xml:space="preserve">      其他国防动员支出</t>
  </si>
  <si>
    <t xml:space="preserve">    其他国防支出</t>
  </si>
  <si>
    <t>四、公共安全支出</t>
  </si>
  <si>
    <t xml:space="preserve">    武装警察部队</t>
  </si>
  <si>
    <t xml:space="preserve">      武装警察部队</t>
  </si>
  <si>
    <t xml:space="preserve">      其他武装警察部队支出</t>
  </si>
  <si>
    <t xml:space="preserve">    公安</t>
  </si>
  <si>
    <t xml:space="preserve">      执法办案</t>
  </si>
  <si>
    <t xml:space="preserve">      特别业务</t>
  </si>
  <si>
    <t xml:space="preserve">      特勤业务</t>
  </si>
  <si>
    <t xml:space="preserve">      移民事务</t>
  </si>
  <si>
    <t xml:space="preserve">      其他公安支出</t>
  </si>
  <si>
    <t xml:space="preserve">    国家安全</t>
  </si>
  <si>
    <t xml:space="preserve">      安全业务</t>
  </si>
  <si>
    <t xml:space="preserve">      其他国家安全支出</t>
  </si>
  <si>
    <t xml:space="preserve">    检察</t>
  </si>
  <si>
    <t xml:space="preserve">      “两房”建设</t>
  </si>
  <si>
    <t xml:space="preserve">      检查监督</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</si>
  <si>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</si>
  <si>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</si>
  <si>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</si>
  <si>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</si>
  <si>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</si>
  <si>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</si>
  <si>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</si>
  <si>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</si>
  <si>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</si>
  <si>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律师管理</t>
  </si>
  <si>
    <t xml:space="preserve">      公共法律服务</t>
  </si>
  <si>
    <t xml:space="preserve">      国家统一法律职业资格考试</t>
  </si>
  <si>
    <t xml:space="preserve">      社区矫正</t>
  </si>
  <si>
    <t xml:space="preserve">      法制建设</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</si>
  <si>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</si>
  <si>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</si>
  <si>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</si>
  <si>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</si>
  <si>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</si>
  <si>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</si>
  <si>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</si>
  <si>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</si>
  <si>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</si>
  <si>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</si>
  <si>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</si>
  <si>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</si>
  <si>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</si>
  <si>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</si>
  <si>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</si>
  <si>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</si>
  <si>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缉私业务</t>
  </si>
  <si>
    <t xml:space="preserve">      其他缉私警察支出</t>
  </si>
  <si>
    <t xml:space="preserve">    其他公共安全支出</t>
  </si>
  <si>
    <t xml:space="preserve">      国家司法救助支出</t>
  </si>
  <si>
    <t xml:space="preserve">      其他公共安全支出</t>
  </si>
  <si>
    <t>五、教育支出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</si>
  <si>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</si>
  <si>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</si>
  <si>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</si>
  <si>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</si>
  <si>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</si>
  <si>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</si>
  <si>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</si>
  <si>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</si>
  <si>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其他普通教育支出</t>
  </si>
  <si>
    <t xml:space="preserve">    职业教育</t>
  </si>
  <si>
    <t xml:space="preserve">      初等职业教育</t>
  </si>
  <si>
    <t xml:space="preserve">      中等职业教育</t>
  </si>
  <si>
    <t xml:space="preserve">      技校教育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</si>
  <si>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</si>
  <si>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</si>
  <si>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</si>
  <si>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</si>
  <si>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</si>
  <si>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</si>
  <si>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</si>
  <si>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</si>
  <si>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</si>
  <si>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</si>
  <si>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</si>
  <si>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</si>
  <si>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</si>
  <si>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</si>
  <si>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</si>
  <si>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</si>
  <si>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</si>
  <si>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</si>
  <si>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</si>
  <si>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</si>
  <si>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</si>
  <si>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</si>
  <si>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</si>
  <si>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</si>
  <si>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</si>
  <si>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</si>
  <si>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</si>
  <si>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</si>
  <si>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</si>
  <si>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</si>
  <si>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</si>
  <si>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</si>
  <si>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</si>
  <si>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t>
  </si>
  <si>
    <t>六、科学技术支出</t>
  </si>
  <si>
    <t xml:space="preserve">    科学技术管理事务</t>
  </si>
  <si>
    <t xml:space="preserve">      其他科学技术管理事务支出</t>
  </si>
  <si>
    <t xml:space="preserve">    基础研究</t>
  </si>
  <si>
    <t xml:space="preserve">      机构运行</t>
  </si>
  <si>
    <t xml:space="preserve">      自然科学基金</t>
  </si>
  <si>
    <t xml:space="preserve">      实验室及相关设施</t>
  </si>
  <si>
    <t xml:space="preserve">      重大科学工程</t>
  </si>
  <si>
    <t xml:space="preserve">      专项基础科研</t>
  </si>
  <si>
    <t xml:space="preserve">      专项技术基础</t>
  </si>
  <si>
    <t xml:space="preserve">      科技人才队伍建设</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</si>
  <si>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</si>
  <si>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</si>
  <si>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</si>
  <si>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</si>
  <si>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</si>
  <si>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</si>
  <si>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</si>
  <si>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科技成果转化与扩散</t>
  </si>
  <si>
    <t xml:space="preserve">      共性技术研究与开发</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</si>
  <si>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</si>
  <si>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</si>
  <si>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</si>
  <si>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</si>
  <si>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</si>
  <si>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</si>
  <si>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</si>
  <si>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</si>
  <si>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</si>
  <si>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</si>
  <si>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</si>
  <si>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</si>
  <si>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</si>
  <si>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</si>
  <si>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</si>
  <si>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</si>
  <si>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</si>
  <si>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</si>
  <si>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</si>
  <si>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</si>
  <si>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</si>
  <si>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</si>
  <si>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</si>
  <si>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其他科技重大项目</t>
  </si>
  <si>
    <t xml:space="preserve">    其他科学技术支出</t>
  </si>
  <si>
    <t xml:space="preserve">      科技奖励</t>
  </si>
  <si>
    <t xml:space="preserve">      核应急</t>
  </si>
  <si>
    <t xml:space="preserve">      转制科研机构</t>
  </si>
  <si>
    <t xml:space="preserve">      其他科学技术支出</t>
  </si>
  <si>
    <t>七、文化旅游体育与传媒支出</t>
  </si>
  <si>
    <t xml:space="preserve">    文化和旅游</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</si>
  <si>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</si>
  <si>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</si>
  <si>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</si>
  <si>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</si>
  <si>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</si>
  <si>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</si>
  <si>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</si>
  <si>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</si>
  <si>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</si>
  <si>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</si>
  <si>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文化和旅游管理事务</t>
  </si>
  <si>
    <t xml:space="preserve">      其他文化和旅游支出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</si>
  <si>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</si>
  <si>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</si>
  <si>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</si>
  <si>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</si>
  <si>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</si>
  <si>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</si>
  <si>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</si>
  <si>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</si>
  <si>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</si>
  <si>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</si>
  <si>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</si>
  <si>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</si>
  <si>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</si>
  <si>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</si>
  <si>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 xml:space="preserve">      新闻通讯</t>
  </si>
  <si>
    <t xml:space="preserve">      出版发行</t>
  </si>
  <si>
    <t xml:space="preserve">      版权管理</t>
  </si>
  <si>
    <t xml:space="preserve">      电影</t>
  </si>
  <si>
    <t xml:space="preserve">      其他新闻出版电影支出</t>
  </si>
  <si>
    <t xml:space="preserve">    广播电视</t>
  </si>
  <si>
    <t xml:space="preserve">      监测监管</t>
  </si>
  <si>
    <t xml:space="preserve">      传输发射</t>
  </si>
  <si>
    <t xml:space="preserve">      广播电视事务</t>
  </si>
  <si>
    <t xml:space="preserve">      其他广播电视支出</t>
  </si>
  <si>
    <t xml:space="preserve">    其他文化旅游体育与传媒支出</t>
  </si>
  <si>
    <t xml:space="preserve">      宣传文化发展专项支出</t>
  </si>
  <si>
    <t xml:space="preserve">      文化产业发展专项支出</t>
  </si>
  <si>
    <t xml:space="preserve">      其他文化旅游体育与传媒支出</t>
  </si>
  <si>
    <t>八、社会保障和就业支出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</si>
  <si>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</si>
  <si>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</si>
  <si>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</si>
  <si>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</si>
  <si>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</si>
  <si>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</si>
  <si>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</si>
  <si>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</si>
  <si>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</si>
  <si>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政府特殊津贴</t>
  </si>
  <si>
    <t xml:space="preserve">      资助留学回国人员</t>
  </si>
  <si>
    <t xml:space="preserve">      博士后日常经费</t>
  </si>
  <si>
    <t xml:space="preserve">      引进人才费用</t>
  </si>
  <si>
    <t xml:space="preserve">      其他人力资源和社会保障管理事务支出</t>
  </si>
  <si>
    <t xml:space="preserve">    民政管理事务</t>
  </si>
  <si>
    <t xml:space="preserve">      社会组织管理</t>
  </si>
  <si>
    <t xml:space="preserve">      行政区划和地名管理</t>
  </si>
  <si>
    <t xml:space="preserve">      基层政权建设和社区治理</t>
  </si>
  <si>
    <t xml:space="preserve">      其他民政管理事务支出</t>
  </si>
  <si>
    <t xml:space="preserve">    补充全国社会保障基金</t>
  </si>
  <si>
    <t xml:space="preserve">      用一般公共预算补充基金</t>
  </si>
  <si>
    <t xml:space="preserve">    行政事业单位养老支出</t>
  </si>
  <si>
    <t xml:space="preserve">      行政单位离退休</t>
  </si>
  <si>
    <t xml:space="preserve">      事业单位离退休</t>
  </si>
  <si>
    <t xml:space="preserve">      离退休人员管理机构</t>
  </si>
  <si>
    <t xml:space="preserve">      机关事业单位基本养老保险缴费支出</t>
  </si>
  <si>
    <t xml:space="preserve">      机关事业单位职业年金缴费支出</t>
  </si>
  <si>
    <t xml:space="preserve">      对机关事业单位基本养老保险基金的补助</t>
  </si>
  <si>
    <t xml:space="preserve">      对机关事业单位职业年金的补助</t>
  </si>
  <si>
    <t xml:space="preserve">      其他行政事业单位养老支出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</si>
  <si>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</si>
  <si>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</si>
  <si>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</si>
  <si>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</si>
  <si>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</si>
  <si>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</si>
  <si>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</si>
  <si>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</si>
  <si>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</si>
  <si>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</si>
  <si>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</si>
  <si>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</si>
  <si>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促进创业补贴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</si>
  <si>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</si>
  <si>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</si>
  <si>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</si>
  <si>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</si>
  <si>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</si>
  <si>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</si>
  <si>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</si>
  <si>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</si>
  <si>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</si>
  <si>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</si>
  <si>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</si>
  <si>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</si>
  <si>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</si>
  <si>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</si>
  <si>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</si>
  <si>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</si>
  <si>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</si>
  <si>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</si>
  <si>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</si>
  <si>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康复辅具</t>
  </si>
  <si>
    <t xml:space="preserve">      殡葬</t>
  </si>
  <si>
    <t xml:space="preserve">      社会福利事业单位</t>
  </si>
  <si>
    <t xml:space="preserve">      养老服务</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</si>
  <si>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</si>
  <si>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</si>
  <si>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</si>
  <si>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</si>
  <si>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</si>
  <si>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</si>
  <si>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</si>
  <si>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</si>
  <si>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</si>
  <si>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</si>
  <si>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</si>
  <si>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</si>
  <si>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</si>
  <si>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</si>
  <si>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</si>
  <si>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</si>
  <si>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</si>
  <si>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</si>
  <si>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</si>
  <si>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交强险增值税补助基金支出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</si>
  <si>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</si>
  <si>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</si>
  <si>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</si>
  <si>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</si>
  <si>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</si>
  <si>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</si>
  <si>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</si>
  <si>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</si>
  <si>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</si>
  <si>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</si>
  <si>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</si>
  <si>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其他财政对社会保险基金的补助</t>
  </si>
  <si>
    <t xml:space="preserve">    退役军人管理事务</t>
  </si>
  <si>
    <t xml:space="preserve">      拥军优属</t>
  </si>
  <si>
    <t xml:space="preserve">      部队供应</t>
  </si>
  <si>
    <t xml:space="preserve">      其他退役军人事务管理支出</t>
  </si>
  <si>
    <t xml:space="preserve">    财政代缴社会保险费支出</t>
  </si>
  <si>
    <t xml:space="preserve">      财政代缴城乡居民基本养老保险费支出</t>
  </si>
  <si>
    <t xml:space="preserve">      财政代缴其他社会保险费支出</t>
  </si>
  <si>
    <t xml:space="preserve">    其他社会保障和就业支出</t>
  </si>
  <si>
    <t>九、卫生健康支出</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</si>
  <si>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</si>
  <si>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</si>
  <si>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</si>
  <si>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</si>
  <si>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</si>
  <si>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</si>
  <si>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</si>
  <si>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</si>
  <si>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妇幼保健医院</t>
  </si>
  <si>
    <t xml:space="preserve">      儿童医院</t>
  </si>
  <si>
    <t xml:space="preserve">      其他专科医院</t>
  </si>
  <si>
    <t xml:space="preserve">      福利医院</t>
  </si>
  <si>
    <t xml:space="preserve">      行业医院</t>
  </si>
  <si>
    <t xml:space="preserve">      处理医疗欠费</t>
  </si>
  <si>
    <t xml:space="preserve">      康复医院</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</si>
  <si>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</si>
  <si>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</si>
  <si>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</si>
  <si>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</si>
  <si>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</si>
  <si>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</si>
  <si>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</si>
  <si>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</si>
  <si>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</si>
  <si>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</si>
  <si>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</si>
  <si>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</si>
  <si>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</si>
  <si>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</si>
  <si>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重大公共卫生服务</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</si>
  <si>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</si>
  <si>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</si>
  <si>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</si>
  <si>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</si>
  <si>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</si>
  <si>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</si>
  <si>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</si>
  <si>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</si>
  <si>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</si>
  <si>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</si>
  <si>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</si>
  <si>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</si>
  <si>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</si>
  <si>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</si>
  <si>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</si>
  <si>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</si>
  <si>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</si>
  <si>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</si>
  <si>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</si>
  <si>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</si>
  <si>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</si>
  <si>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</si>
  <si>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</si>
  <si>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</si>
  <si>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</si>
  <si>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</si>
  <si>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</si>
  <si>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</si>
  <si>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</si>
  <si>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老龄卫生健康事务</t>
  </si>
  <si>
    <t xml:space="preserve">    其他卫生健康支出</t>
  </si>
  <si>
    <t>十、节能环保支出</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</si>
  <si>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</si>
  <si>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</si>
  <si>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</si>
  <si>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</si>
  <si>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</si>
  <si>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</si>
  <si>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</si>
  <si>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</si>
  <si>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</si>
  <si>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</si>
  <si>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</si>
  <si>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</si>
  <si>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</si>
  <si>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</si>
  <si>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</si>
  <si>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</si>
  <si>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</si>
  <si>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</si>
  <si>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土壤</t>
  </si>
  <si>
    <t xml:space="preserve">      其他污染防治支出</t>
  </si>
  <si>
    <t xml:space="preserve">    自然生态保护</t>
  </si>
  <si>
    <t xml:space="preserve">      生态保护</t>
  </si>
  <si>
    <t xml:space="preserve">      农村环境保护</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</si>
  <si>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</si>
  <si>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</si>
  <si>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</si>
  <si>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</si>
  <si>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</si>
  <si>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</si>
  <si>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</si>
  <si>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</si>
  <si>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</si>
  <si>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退耕还林还草</t>
  </si>
  <si>
    <t xml:space="preserve">      退耕现金</t>
  </si>
  <si>
    <t xml:space="preserve">      退耕还林粮食折现补贴</t>
  </si>
  <si>
    <t xml:space="preserve">      退耕还林粮食费用补贴</t>
  </si>
  <si>
    <t xml:space="preserve">      退耕还林工程建设</t>
  </si>
  <si>
    <t xml:space="preserve">      其他退耕还林还草支出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</si>
  <si>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</si>
  <si>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</si>
  <si>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</si>
  <si>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</si>
  <si>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</si>
  <si>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</si>
  <si>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t>
  </si>
  <si>
    <t xml:space="preserve">    能源节约利用</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</si>
  <si>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</si>
  <si>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</si>
  <si>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</si>
  <si>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</si>
  <si>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</si>
  <si>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</si>
  <si>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t>
  </si>
  <si>
    <t xml:space="preserve">    循环经济</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</si>
  <si>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</si>
  <si>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</si>
  <si>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</si>
  <si>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</si>
  <si>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</si>
  <si>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</si>
  <si>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</si>
  <si>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</si>
  <si>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</si>
  <si>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</si>
  <si>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t>
  </si>
  <si>
    <t>十一、城乡社区支出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</si>
  <si>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</si>
  <si>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</si>
  <si>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</si>
  <si>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</si>
  <si>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</si>
  <si>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</si>
  <si>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</si>
  <si>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</si>
  <si>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t>
  </si>
  <si>
    <t xml:space="preserve">    城乡社区公共设施</t>
  </si>
  <si>
    <t xml:space="preserve">      小城镇基础设施建设</t>
  </si>
  <si>
    <t xml:space="preserve">      其他城乡社区公共设施支出</t>
  </si>
  <si>
    <t xml:space="preserve">    城乡社区环境卫生</t>
  </si>
  <si>
    <t xml:space="preserve">    建设市场管理与监督</t>
  </si>
  <si>
    <t xml:space="preserve">    其他城乡社区支出</t>
  </si>
  <si>
    <t>十二、农林水支出</t>
  </si>
  <si>
    <t xml:space="preserve">    农业农村</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</si>
  <si>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</si>
  <si>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</si>
  <si>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</si>
  <si>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</si>
  <si>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</si>
  <si>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</si>
  <si>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行业业务管理</t>
  </si>
  <si>
    <t xml:space="preserve">      对外交流与合作</t>
  </si>
  <si>
    <t xml:space="preserve">      防灾救灾</t>
  </si>
  <si>
    <t xml:space="preserve">      稳定农民收入补贴</t>
  </si>
  <si>
    <t xml:space="preserve">      农业结构调整补贴</t>
  </si>
  <si>
    <t xml:space="preserve">      农业生产发展</t>
  </si>
  <si>
    <t xml:space="preserve">      农村合作经济</t>
  </si>
  <si>
    <t xml:space="preserve">      农产品加工与促销</t>
  </si>
  <si>
    <t xml:space="preserve">      农村社会事业</t>
  </si>
  <si>
    <t xml:space="preserve">      农业资源保护修复与利用</t>
  </si>
  <si>
    <t xml:space="preserve">      农村道路建设</t>
  </si>
  <si>
    <t xml:space="preserve">      成品油价格改革对渔业的补贴</t>
  </si>
  <si>
    <t xml:space="preserve">      对高校毕业生到基层任职补助</t>
  </si>
  <si>
    <t xml:space="preserve">      农田建设</t>
  </si>
  <si>
    <t xml:space="preserve">      其他农业农村支出</t>
  </si>
  <si>
    <t xml:space="preserve">    林业和草原</t>
  </si>
  <si>
    <t xml:space="preserve">      事业机构</t>
  </si>
  <si>
    <t xml:space="preserve">      森林资源培育</t>
  </si>
  <si>
    <t xml:space="preserve">      技术推广与转化</t>
  </si>
  <si>
    <t xml:space="preserve">      森林资源管理</t>
  </si>
  <si>
    <t xml:space="preserve">      森林生态效益补偿</t>
  </si>
  <si>
    <t xml:space="preserve">      自然保护区等管理</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</si>
  <si>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</si>
  <si>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</si>
  <si>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</si>
  <si>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</si>
  <si>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</si>
  <si>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</si>
  <si>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</si>
  <si>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</si>
  <si>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</si>
  <si>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成品油价格改革对林业的补贴</t>
  </si>
  <si>
    <t xml:space="preserve">      林业草原防灾减灾</t>
  </si>
  <si>
    <t xml:space="preserve">      国家公园</t>
  </si>
  <si>
    <t xml:space="preserve">      草原管理</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</si>
  <si>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</si>
  <si>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</si>
  <si>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</si>
  <si>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</si>
  <si>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</si>
  <si>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</si>
  <si>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</si>
  <si>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</si>
  <si>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</si>
  <si>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</si>
  <si>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</si>
  <si>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</si>
  <si>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</si>
  <si>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</si>
  <si>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农村水利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</si>
  <si>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</si>
  <si>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</si>
  <si>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</si>
  <si>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</si>
  <si>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</si>
  <si>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水利建设征地及移民支出</t>
  </si>
  <si>
    <t xml:space="preserve">      农村人畜饮水</t>
  </si>
  <si>
    <t xml:space="preserve">      南水北调工程建设</t>
  </si>
  <si>
    <t xml:space="preserve">      南水北调工程管理</t>
  </si>
  <si>
    <t xml:space="preserve">      其他水利支出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</si>
  <si>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</si>
  <si>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</si>
  <si>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</si>
  <si>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</si>
  <si>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</si>
  <si>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</si>
  <si>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</si>
  <si>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</si>
  <si>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农村综合改革</t>
  </si>
  <si>
    <t xml:space="preserve">      对村级公益事业建设的补助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</si>
  <si>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</si>
  <si>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</si>
  <si>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</si>
  <si>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</si>
  <si>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</si>
  <si>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</si>
  <si>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</si>
  <si>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</si>
  <si>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</si>
  <si>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</si>
  <si>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</si>
  <si>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</si>
  <si>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</si>
  <si>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</si>
  <si>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</si>
  <si>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t>
  </si>
  <si>
    <t xml:space="preserve">      化解其他公益性乡村债务支出</t>
  </si>
  <si>
    <t xml:space="preserve">      其他农林水支出</t>
  </si>
  <si>
    <t>十三、交通运输支出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</si>
  <si>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</si>
  <si>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</si>
  <si>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</si>
  <si>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</si>
  <si>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</si>
  <si>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</si>
  <si>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</si>
  <si>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</si>
  <si>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</si>
  <si>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</si>
  <si>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</si>
  <si>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</si>
  <si>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</si>
  <si>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</si>
  <si>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</si>
  <si>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</si>
  <si>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</si>
  <si>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</si>
  <si>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</si>
  <si>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</si>
  <si>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</si>
  <si>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</si>
  <si>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</si>
  <si>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</si>
  <si>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</si>
  <si>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</si>
  <si>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</si>
  <si>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</si>
  <si>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</si>
  <si>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</si>
  <si>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</si>
  <si>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</si>
  <si>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</si>
  <si>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</si>
  <si>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</si>
  <si>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</si>
  <si>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</si>
  <si>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</si>
  <si>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</si>
  <si>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</si>
  <si>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</si>
  <si>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</si>
  <si>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</si>
  <si>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</si>
  <si>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</si>
  <si>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</si>
  <si>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</si>
  <si>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t>
  </si>
  <si>
    <t xml:space="preserve">      公共交通运营补助</t>
  </si>
  <si>
    <t xml:space="preserve">      其他交通运输支出</t>
  </si>
  <si>
    <t>十四、资源勘探工业信息等支出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</si>
  <si>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</si>
  <si>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</si>
  <si>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</si>
  <si>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</si>
  <si>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</si>
  <si>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</si>
  <si>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</si>
  <si>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</si>
  <si>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</si>
  <si>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</si>
  <si>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</si>
  <si>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</si>
  <si>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</si>
  <si>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</si>
  <si>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</si>
  <si>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</si>
  <si>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</si>
  <si>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</si>
  <si>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</si>
  <si>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</si>
  <si>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</si>
  <si>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</si>
  <si>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</si>
  <si>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</si>
  <si>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专用通信</t>
  </si>
  <si>
    <t xml:space="preserve">      无线电及信息通信监管</t>
  </si>
  <si>
    <t xml:space="preserve">      工程建设及运行维护</t>
  </si>
  <si>
    <t xml:space="preserve">      产业发展</t>
  </si>
  <si>
    <t xml:space="preserve">      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</si>
  <si>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</si>
  <si>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</si>
  <si>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</si>
  <si>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</si>
  <si>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</si>
  <si>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</si>
  <si>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</si>
  <si>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减免房租补贴</t>
  </si>
  <si>
    <t xml:space="preserve">      其他支持中小企业发展和管理支出</t>
  </si>
  <si>
    <t xml:space="preserve">    其他资源勘探工业信息等支出</t>
  </si>
  <si>
    <t xml:space="preserve">      黄金事务</t>
  </si>
  <si>
    <t xml:space="preserve">      技术改造支出</t>
  </si>
  <si>
    <t xml:space="preserve">      中药材扶持资金支出</t>
  </si>
  <si>
    <t xml:space="preserve">      重点产业振兴和技术改造项目贷款贴息</t>
  </si>
  <si>
    <t xml:space="preserve">      其他资源勘探工业信息等支出</t>
  </si>
  <si>
    <t>十五、商业服务业等支出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</si>
  <si>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</si>
  <si>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</si>
  <si>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</si>
  <si>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</si>
  <si>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</si>
  <si>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</si>
  <si>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</si>
  <si>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</si>
  <si>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</si>
  <si>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t>
  </si>
  <si>
    <t xml:space="preserve">      服务业基础设施建设</t>
  </si>
  <si>
    <t xml:space="preserve">      其他商业服务业等支出</t>
  </si>
  <si>
    <t>十六、金融支出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</si>
  <si>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</si>
  <si>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</si>
  <si>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</si>
  <si>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</si>
  <si>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</si>
  <si>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</si>
  <si>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</si>
  <si>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</si>
  <si>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</si>
  <si>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</si>
  <si>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</si>
  <si>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</si>
  <si>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</si>
  <si>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</si>
  <si>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</si>
  <si>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</si>
  <si>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</si>
  <si>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</si>
  <si>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</si>
  <si>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</si>
  <si>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</si>
  <si>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</si>
  <si>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t>
  </si>
  <si>
    <t xml:space="preserve">      重点企业贷款贴息</t>
  </si>
  <si>
    <t xml:space="preserve">      其他金融支出</t>
  </si>
  <si>
    <t>十七、援助其他地区支出</t>
  </si>
  <si>
    <t xml:space="preserve">    一般公共服务</t>
  </si>
  <si>
    <t xml:space="preserve">    教育</t>
  </si>
  <si>
    <t xml:space="preserve">    文化体育与传媒</t>
  </si>
  <si>
    <t xml:space="preserve">    医疗卫生</t>
  </si>
  <si>
    <t xml:space="preserve">    节能环保</t>
  </si>
  <si>
    <t xml:space="preserve">    农业</t>
  </si>
  <si>
    <t xml:space="preserve">    交通运输</t>
  </si>
  <si>
    <t xml:space="preserve">    住房保障</t>
  </si>
  <si>
    <t xml:space="preserve">    其他支出</t>
  </si>
  <si>
    <t>十八、自然资源海洋气象等支出</t>
  </si>
  <si>
    <t xml:space="preserve">    自然资源事务</t>
  </si>
  <si>
    <t xml:space="preserve">      自然资源规划及管理</t>
  </si>
  <si>
    <t xml:space="preserve">      自然资源利用与保护</t>
  </si>
  <si>
    <t xml:space="preserve">      自然资源社会公益服务</t>
  </si>
  <si>
    <t xml:space="preserve">      自然资源行业业务管理</t>
  </si>
  <si>
    <t xml:space="preserve">      自然资源调查与确权登记</t>
  </si>
  <si>
    <t xml:space="preserve">      土地资源储备支出</t>
  </si>
  <si>
    <t xml:space="preserve">      地质矿产资源与环境调查</t>
  </si>
  <si>
    <t xml:space="preserve">      地质勘查与矿产资源管理</t>
  </si>
  <si>
    <t xml:space="preserve">      地质转产项目财政贴息</t>
  </si>
  <si>
    <t xml:space="preserve">      国外风险勘查</t>
  </si>
  <si>
    <t xml:space="preserve">      地质勘查基金（周转金）支出</t>
  </si>
  <si>
    <t xml:space="preserve">      海域与海岛管理</t>
  </si>
  <si>
    <t xml:space="preserve">      自然资源国际合作与海洋权益维护</t>
  </si>
  <si>
    <t xml:space="preserve">      自然资源卫星</t>
  </si>
  <si>
    <t xml:space="preserve">      极地考察</t>
  </si>
  <si>
    <t xml:space="preserve">      深海调查与资源开发</t>
  </si>
  <si>
    <t xml:space="preserve">      海港航标维护</t>
  </si>
  <si>
    <t xml:space="preserve">      海水淡化</t>
  </si>
  <si>
    <t xml:space="preserve">      无居民海岛使用金支出</t>
  </si>
  <si>
    <t xml:space="preserve">      海洋战略规划与预警监测</t>
  </si>
  <si>
    <t xml:space="preserve">      基础测绘与地理信息监管</t>
  </si>
  <si>
    <t xml:space="preserve">      其他自然资源事务支出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</si>
  <si>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</si>
  <si>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</si>
  <si>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</si>
  <si>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</si>
  <si>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</si>
  <si>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</si>
  <si>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</si>
  <si>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</si>
  <si>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</si>
  <si>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</si>
  <si>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</si>
  <si>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</si>
  <si>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t>
  </si>
  <si>
    <t>十九、住房保障支出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</si>
  <si>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</si>
  <si>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</si>
  <si>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</si>
  <si>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</si>
  <si>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</si>
  <si>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</si>
  <si>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</si>
  <si>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</si>
  <si>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老旧小区改造</t>
  </si>
  <si>
    <t xml:space="preserve">      住房租赁市场发展</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</si>
  <si>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</si>
  <si>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</si>
  <si>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</si>
  <si>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</si>
  <si>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</si>
  <si>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</si>
  <si>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</si>
  <si>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</si>
  <si>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</si>
  <si>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二十、粮油物资储备支出</t>
  </si>
  <si>
    <t xml:space="preserve">    粮油物资事务</t>
  </si>
  <si>
    <t xml:space="preserve">      财务与审计支出</t>
  </si>
  <si>
    <t xml:space="preserve">      信息统计</t>
  </si>
  <si>
    <t xml:space="preserve">      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</si>
  <si>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</si>
  <si>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</si>
  <si>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</si>
  <si>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</si>
  <si>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</si>
  <si>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</si>
  <si>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设施建设</t>
  </si>
  <si>
    <t xml:space="preserve">      设施安全</t>
  </si>
  <si>
    <t xml:space="preserve">      物资保管保养</t>
  </si>
  <si>
    <t xml:space="preserve">      其他粮油物资事务支出</t>
  </si>
  <si>
    <t xml:space="preserve">    能源储备</t>
  </si>
  <si>
    <t xml:space="preserve">      石油储备</t>
  </si>
  <si>
    <t xml:space="preserve">      天然铀能源储备</t>
  </si>
  <si>
    <t xml:space="preserve">      煤炭储备</t>
  </si>
  <si>
    <t xml:space="preserve">      成品油储备</t>
  </si>
  <si>
    <t xml:space="preserve">      其他能源储备支出</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</si>
  <si>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</si>
  <si>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</si>
  <si>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</si>
  <si>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</si>
  <si>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</si>
  <si>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</si>
  <si>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</si>
  <si>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</si>
  <si>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</si>
  <si>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</si>
  <si>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</si>
  <si>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</si>
  <si>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</si>
  <si>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</si>
  <si>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</si>
  <si>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</si>
  <si>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</si>
  <si>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应急物资储备</t>
  </si>
  <si>
    <t xml:space="preserve">      其他重要商品储备支出</t>
  </si>
  <si>
    <t>二十一、灾害防治及应急管理支出</t>
  </si>
  <si>
    <t xml:space="preserve">    应急管理事务</t>
  </si>
  <si>
    <t xml:space="preserve">      灾害风险防治</t>
  </si>
  <si>
    <t xml:space="preserve">      国务院安委会专项</t>
  </si>
  <si>
    <t xml:space="preserve">      安全监管</t>
  </si>
  <si>
    <t xml:space="preserve">      安全生产基础</t>
  </si>
  <si>
    <t xml:space="preserve">      应急救援</t>
  </si>
  <si>
    <t xml:space="preserve">      应急管理</t>
  </si>
  <si>
    <t xml:space="preserve">      其他应急管理支出</t>
  </si>
  <si>
    <t xml:space="preserve">    消防事务</t>
  </si>
  <si>
    <t xml:space="preserve">      消防应急救援</t>
  </si>
  <si>
    <t xml:space="preserve">      其他消防事务支出</t>
  </si>
  <si>
    <t xml:space="preserve">    森林消防事务</t>
  </si>
  <si>
    <t xml:space="preserve">      森林消防应急救援</t>
  </si>
  <si>
    <t xml:space="preserve">      其他森林消防事务支出</t>
  </si>
  <si>
    <t xml:space="preserve">    煤矿安全</t>
  </si>
  <si>
    <t xml:space="preserve">      煤矿安全监察事务</t>
  </si>
  <si>
    <t xml:space="preserve">      煤矿应急救援事务</t>
  </si>
  <si>
    <t xml:space="preserve">      其他煤矿安全支出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</si>
  <si>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</si>
  <si>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</si>
  <si>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</si>
  <si>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</si>
  <si>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</si>
  <si>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</si>
  <si>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</si>
  <si>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</si>
  <si>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</si>
  <si>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</si>
  <si>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</si>
  <si>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</si>
  <si>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</si>
  <si>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</si>
  <si>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</si>
  <si>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自然灾害救灾补助</t>
  </si>
  <si>
    <t xml:space="preserve">      自然灾害灾后重建补助</t>
  </si>
  <si>
    <t xml:space="preserve">      其他自然灾害救灾及恢复重建支出</t>
  </si>
  <si>
    <t xml:space="preserve">    其他灾害防治及应急管理支出</t>
  </si>
  <si>
    <t>二十二、预备费</t>
  </si>
  <si>
    <t>二十三、债务付息支出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</si>
  <si>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</si>
  <si>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</si>
  <si>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</si>
  <si>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</si>
  <si>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</si>
  <si>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二十四、债务发行费用支出</t>
  </si>
  <si>
    <t xml:space="preserve">    地方政府一般债务发行费用支出</t>
  </si>
  <si>
    <t>二十五、其他支出</t>
  </si>
  <si>
    <t xml:space="preserve">    年初预留</t>
  </si>
  <si>
    <t>支出合计</t>
  </si>
  <si>
    <t>表3</t>
  </si>
  <si>
    <t>2021年一般公共预算本级支出表</t>
  </si>
  <si>
    <t>（因我区镇办作为预算单位管理，本级支出与支出数一致）</t>
  </si>
  <si>
    <r>
      <rPr>
        <sz val="11"/>
        <rFont val="宋体"/>
        <charset val="134"/>
      </rPr>
      <t>单位：万元</t>
    </r>
  </si>
  <si>
    <t>表4</t>
  </si>
  <si>
    <t>2021年一般公共预算本级财力基本支出表</t>
  </si>
  <si>
    <r>
      <rPr>
        <sz val="11"/>
        <rFont val="宋体"/>
        <charset val="134"/>
      </rPr>
      <t>一、一般公共服务</t>
    </r>
  </si>
  <si>
    <r>
      <rPr>
        <sz val="11"/>
        <rFont val="宋体"/>
        <charset val="134"/>
      </rPr>
      <t>二、外交支出</t>
    </r>
  </si>
  <si>
    <r>
      <rPr>
        <sz val="11"/>
        <rFont val="宋体"/>
        <charset val="134"/>
      </rPr>
      <t>三、国防支出</t>
    </r>
  </si>
  <si>
    <r>
      <rPr>
        <sz val="11"/>
        <rFont val="宋体"/>
        <charset val="134"/>
      </rPr>
      <t>四、公共安全支出</t>
    </r>
  </si>
  <si>
    <r>
      <rPr>
        <sz val="11"/>
        <rFont val="宋体"/>
        <charset val="134"/>
      </rPr>
      <t>五、教育支出</t>
    </r>
  </si>
  <si>
    <r>
      <rPr>
        <sz val="11"/>
        <rFont val="宋体"/>
        <charset val="134"/>
      </rPr>
      <t>六、科学技术支出</t>
    </r>
  </si>
  <si>
    <r>
      <rPr>
        <sz val="11"/>
        <rFont val="宋体"/>
        <charset val="134"/>
      </rPr>
      <t>七、文化旅游体育与传媒支出</t>
    </r>
  </si>
  <si>
    <r>
      <rPr>
        <sz val="11"/>
        <rFont val="宋体"/>
        <charset val="134"/>
      </rPr>
      <t>八、社会保障和就业支出</t>
    </r>
  </si>
  <si>
    <r>
      <rPr>
        <sz val="11"/>
        <rFont val="宋体"/>
        <charset val="134"/>
      </rPr>
      <t>九、卫生健康支出</t>
    </r>
  </si>
  <si>
    <r>
      <rPr>
        <sz val="11"/>
        <rFont val="宋体"/>
        <charset val="134"/>
      </rPr>
      <t>十、节能环保支出</t>
    </r>
  </si>
  <si>
    <r>
      <rPr>
        <sz val="11"/>
        <rFont val="宋体"/>
        <charset val="134"/>
      </rPr>
      <t>十一、城乡社区支出</t>
    </r>
  </si>
  <si>
    <r>
      <rPr>
        <sz val="11"/>
        <rFont val="宋体"/>
        <charset val="134"/>
      </rPr>
      <t>十二、农林水支出</t>
    </r>
  </si>
  <si>
    <r>
      <rPr>
        <sz val="11"/>
        <rFont val="宋体"/>
        <charset val="134"/>
      </rPr>
      <t>十三、交通运输支出</t>
    </r>
  </si>
  <si>
    <r>
      <rPr>
        <sz val="11"/>
        <rFont val="宋体"/>
        <charset val="134"/>
      </rPr>
      <t>十四、资源勘探信息等支出</t>
    </r>
  </si>
  <si>
    <r>
      <rPr>
        <sz val="11"/>
        <rFont val="宋体"/>
        <charset val="134"/>
      </rPr>
      <t>十五、商业服务业等支出</t>
    </r>
  </si>
  <si>
    <r>
      <rPr>
        <sz val="11"/>
        <rFont val="宋体"/>
        <charset val="134"/>
      </rPr>
      <t>十六、金融支出</t>
    </r>
  </si>
  <si>
    <r>
      <rPr>
        <sz val="11"/>
        <rFont val="宋体"/>
        <charset val="134"/>
      </rPr>
      <t>十七、援助其他地区支出</t>
    </r>
  </si>
  <si>
    <r>
      <rPr>
        <sz val="11"/>
        <rFont val="宋体"/>
        <charset val="134"/>
      </rPr>
      <t>十八、自然资源海洋气象等支出</t>
    </r>
  </si>
  <si>
    <r>
      <rPr>
        <sz val="11"/>
        <rFont val="宋体"/>
        <charset val="134"/>
      </rPr>
      <t>十九、住房保障支出</t>
    </r>
  </si>
  <si>
    <r>
      <rPr>
        <sz val="11"/>
        <rFont val="宋体"/>
        <charset val="134"/>
      </rPr>
      <t>二十、粮油物资储备支出</t>
    </r>
  </si>
  <si>
    <r>
      <rPr>
        <sz val="11"/>
        <rFont val="宋体"/>
        <charset val="134"/>
      </rPr>
      <t>二十一、灾害防治及应急管理支出</t>
    </r>
  </si>
  <si>
    <r>
      <rPr>
        <sz val="11"/>
        <rFont val="宋体"/>
        <charset val="134"/>
      </rPr>
      <t>二十二、预备费</t>
    </r>
  </si>
  <si>
    <r>
      <rPr>
        <sz val="11"/>
        <rFont val="宋体"/>
        <charset val="134"/>
      </rPr>
      <t>二十三、债务付息支出</t>
    </r>
  </si>
  <si>
    <r>
      <rPr>
        <sz val="11"/>
        <rFont val="宋体"/>
        <charset val="134"/>
      </rPr>
      <t>二十四、债务发行费用支出</t>
    </r>
  </si>
  <si>
    <r>
      <rPr>
        <sz val="11"/>
        <rFont val="宋体"/>
        <charset val="134"/>
      </rPr>
      <t>二十五、其他支出</t>
    </r>
  </si>
  <si>
    <t>合 计</t>
  </si>
  <si>
    <t>表5</t>
  </si>
  <si>
    <t>2021年一般公共预算收支平衡表</t>
  </si>
  <si>
    <t>单位：万元</t>
  </si>
  <si>
    <t>收入</t>
  </si>
  <si>
    <t>支出</t>
  </si>
  <si>
    <t>本级收入合计</t>
  </si>
  <si>
    <t>本级支出合计</t>
  </si>
  <si>
    <t>转移性收入</t>
  </si>
  <si>
    <t>转移性支出</t>
  </si>
  <si>
    <t xml:space="preserve">  上级补助收入</t>
  </si>
  <si>
    <t xml:space="preserve">  上解支出</t>
  </si>
  <si>
    <t xml:space="preserve">    返还性收入</t>
  </si>
  <si>
    <t xml:space="preserve">    体制上解支出</t>
  </si>
  <si>
    <t xml:space="preserve">      所得税基数返还收入 </t>
  </si>
  <si>
    <t xml:space="preserve">    专项上解支出</t>
  </si>
  <si>
    <t xml:space="preserve">      成品油税费改革税收返还收入</t>
  </si>
  <si>
    <t xml:space="preserve">      增值税税收返还收入</t>
  </si>
  <si>
    <t xml:space="preserve">      消费税税收返还收入</t>
  </si>
  <si>
    <t xml:space="preserve">      增值税五五分享税收返还收入</t>
  </si>
  <si>
    <t xml:space="preserve">      其他返还性收入</t>
  </si>
  <si>
    <r>
      <rPr>
        <b/>
        <sz val="10"/>
        <rFont val="Times New Roman"/>
        <charset val="134"/>
      </rPr>
      <t xml:space="preserve">    </t>
    </r>
    <r>
      <rPr>
        <b/>
        <sz val="10"/>
        <rFont val="宋体"/>
        <charset val="134"/>
      </rPr>
      <t>一般性转移支付收入</t>
    </r>
  </si>
  <si>
    <t xml:space="preserve">      体制补助收入</t>
  </si>
  <si>
    <t xml:space="preserve">      均衡性转移支付收入</t>
  </si>
  <si>
    <t xml:space="preserve">      县级基本财力保障机制奖补资金收入</t>
  </si>
  <si>
    <t xml:space="preserve">      结算补助收入</t>
  </si>
  <si>
    <t xml:space="preserve">    城乡义务教育转移支付收入</t>
  </si>
  <si>
    <t xml:space="preserve">    基本养老金转移支付收入</t>
  </si>
  <si>
    <t xml:space="preserve">    城乡居民基本医疗保险转移支付收入</t>
  </si>
  <si>
    <t xml:space="preserve">    农村综合改革转移支付收入</t>
  </si>
  <si>
    <t xml:space="preserve">      产粮（油）大县奖励资金收入</t>
  </si>
  <si>
    <t xml:space="preserve">      重点生态功能区转移支付收入</t>
  </si>
  <si>
    <t xml:space="preserve">      固定数额补助收入</t>
  </si>
  <si>
    <t xml:space="preserve">      革命老区转移支付收入</t>
  </si>
  <si>
    <t xml:space="preserve">      民族地区转移支付收入</t>
  </si>
  <si>
    <t xml:space="preserve">      边境地区转移支付收入</t>
  </si>
  <si>
    <t xml:space="preserve">      贫困地区转移支付收入</t>
  </si>
  <si>
    <t xml:space="preserve">      一般公共服务共同财政事权转移支付收入</t>
  </si>
  <si>
    <t xml:space="preserve">      外交共同财政事权转移支付收入</t>
  </si>
  <si>
    <t xml:space="preserve">      国防共同财政事权转移支付收入</t>
  </si>
  <si>
    <t xml:space="preserve">      公共安全共同财政事权转移支付收入</t>
  </si>
  <si>
    <t xml:space="preserve">      教育共同财政事权转移支付收入</t>
  </si>
  <si>
    <t xml:space="preserve">      科学技术共同财政事权转移支付收入</t>
  </si>
  <si>
    <t xml:space="preserve">      文化旅游体育与传媒共同财政事权转移支付收入</t>
  </si>
  <si>
    <t xml:space="preserve">      社会保障和就业共同财政事权转移支付收入</t>
  </si>
  <si>
    <t xml:space="preserve">      医疗卫生共同财政事权转移支付收入</t>
  </si>
  <si>
    <t xml:space="preserve">      节能环保共同财政事权转移支付收入</t>
  </si>
  <si>
    <t xml:space="preserve">      城乡社区共同财政事权转移支付收入</t>
  </si>
  <si>
    <t xml:space="preserve">      农林水共同财政事权转移支付收入</t>
  </si>
  <si>
    <t xml:space="preserve">      交通运输共同财政事权转移支付收入</t>
  </si>
  <si>
    <t xml:space="preserve">      资源勘探信息等共同财政事权转移支付收入</t>
  </si>
  <si>
    <t xml:space="preserve">      商业服务业等共同财政事权转移支付收入</t>
  </si>
  <si>
    <t xml:space="preserve">      金融共同财政事权转移支付收入</t>
  </si>
  <si>
    <t xml:space="preserve">      自然资源海洋气象等共同财政事权转移支付收入</t>
  </si>
  <si>
    <t xml:space="preserve">      住房保障共同财政事权转移支付收入</t>
  </si>
  <si>
    <t xml:space="preserve">      粮油物资储备共同财政事权转移支付收入</t>
  </si>
  <si>
    <t xml:space="preserve">      其他共同财政事权转移支付收入</t>
  </si>
  <si>
    <t xml:space="preserve">      其他一般性转移支付收入</t>
  </si>
  <si>
    <t xml:space="preserve">    专项转移支付收入</t>
  </si>
  <si>
    <t xml:space="preserve">      一般公共服务</t>
  </si>
  <si>
    <t xml:space="preserve">      外交</t>
  </si>
  <si>
    <t xml:space="preserve">      国防</t>
  </si>
  <si>
    <t xml:space="preserve">      公共安全</t>
  </si>
  <si>
    <t xml:space="preserve">      教育</t>
  </si>
  <si>
    <t xml:space="preserve">      科学技术</t>
  </si>
  <si>
    <t xml:space="preserve">      文化旅游体育与传媒</t>
  </si>
  <si>
    <t xml:space="preserve">      社会保障和就业</t>
  </si>
  <si>
    <t xml:space="preserve">      卫生健康</t>
  </si>
  <si>
    <t xml:space="preserve">      节能环保</t>
  </si>
  <si>
    <t xml:space="preserve">      城乡社区</t>
  </si>
  <si>
    <t xml:space="preserve">      农林水</t>
  </si>
  <si>
    <t xml:space="preserve">      交通运输</t>
  </si>
  <si>
    <t xml:space="preserve">      资源勘探信息等</t>
  </si>
  <si>
    <t xml:space="preserve">      商业服务业等</t>
  </si>
  <si>
    <t xml:space="preserve">      金融</t>
  </si>
  <si>
    <t xml:space="preserve">      自然资源海洋气象等</t>
  </si>
  <si>
    <t xml:space="preserve">      住房保障</t>
  </si>
  <si>
    <t xml:space="preserve">      粮油物资储备</t>
  </si>
  <si>
    <r>
      <rPr>
        <sz val="11"/>
        <rFont val="Times New Roman"/>
        <charset val="134"/>
      </rPr>
      <t xml:space="preserve">      </t>
    </r>
    <r>
      <rPr>
        <sz val="11"/>
        <rFont val="宋体"/>
        <charset val="134"/>
      </rPr>
      <t>灾害防治及应急管理</t>
    </r>
  </si>
  <si>
    <t xml:space="preserve">      其他收入</t>
  </si>
  <si>
    <t xml:space="preserve">  上年结余收入</t>
  </si>
  <si>
    <t xml:space="preserve">  调入资金</t>
  </si>
  <si>
    <t xml:space="preserve">  调出资金</t>
  </si>
  <si>
    <t xml:space="preserve">    从政府性基金预算调入</t>
  </si>
  <si>
    <t xml:space="preserve">  年终结余</t>
  </si>
  <si>
    <t xml:space="preserve">    从国有资本经营预算调入</t>
  </si>
  <si>
    <t xml:space="preserve">  地方政府一般债务还本支出</t>
  </si>
  <si>
    <t xml:space="preserve">    从其他资金调入</t>
  </si>
  <si>
    <t xml:space="preserve">  地方政府一般债务转贷支出</t>
  </si>
  <si>
    <t xml:space="preserve">  地方政府一般债务收入</t>
  </si>
  <si>
    <t xml:space="preserve">  援助其他地区支出</t>
  </si>
  <si>
    <t xml:space="preserve">  地方政府一般债务转贷收入</t>
  </si>
  <si>
    <t xml:space="preserve">  安排预算稳定调节基金</t>
  </si>
  <si>
    <t xml:space="preserve">  接受其他地区援助收入</t>
  </si>
  <si>
    <t xml:space="preserve">  补充预算周转金</t>
  </si>
  <si>
    <t xml:space="preserve">  动用预算稳定调节基金</t>
  </si>
  <si>
    <t>收入总计</t>
  </si>
  <si>
    <t>支出总计</t>
  </si>
  <si>
    <t>表6</t>
  </si>
  <si>
    <t>2021年一般公共预算支出预算明细表</t>
  </si>
  <si>
    <t>科目编码</t>
  </si>
  <si>
    <t>科目名称</t>
  </si>
  <si>
    <t>决算数</t>
  </si>
  <si>
    <t>一般公共预算支出</t>
  </si>
  <si>
    <t>一般公共服务支出</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</si>
  <si>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</si>
  <si>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</si>
  <si>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</si>
  <si>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</si>
  <si>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</si>
  <si>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</si>
  <si>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</si>
  <si>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</si>
  <si>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</si>
  <si>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</si>
  <si>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</si>
  <si>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</si>
  <si>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</si>
  <si>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</si>
  <si>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</si>
  <si>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</si>
  <si>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</si>
  <si>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</si>
  <si>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</si>
  <si>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专项业务活动</t>
  </si>
  <si>
    <t xml:space="preserve">    政务公开审批</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</si>
  <si>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</si>
  <si>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</si>
  <si>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</si>
  <si>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</si>
  <si>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</si>
  <si>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</si>
  <si>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</si>
  <si>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</si>
  <si>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</si>
  <si>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</si>
  <si>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</si>
  <si>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</si>
  <si>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</si>
  <si>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</si>
  <si>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</si>
  <si>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</si>
  <si>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</si>
  <si>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</si>
  <si>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</si>
  <si>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</si>
  <si>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</si>
  <si>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</si>
  <si>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</si>
  <si>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</si>
  <si>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</si>
  <si>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税务办案</t>
  </si>
  <si>
    <t xml:space="preserve">    发票管理及税务登记</t>
  </si>
  <si>
    <t xml:space="preserve">    代扣代收代征税款手续费</t>
  </si>
  <si>
    <t xml:space="preserve">    税务宣传</t>
  </si>
  <si>
    <t xml:space="preserve">    协税护税</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</si>
  <si>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</si>
  <si>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</si>
  <si>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</si>
  <si>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</si>
  <si>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</si>
  <si>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</si>
  <si>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缉私办案</t>
  </si>
  <si>
    <t xml:space="preserve">    口岸管理</t>
  </si>
  <si>
    <t xml:space="preserve">    海关关务</t>
  </si>
  <si>
    <t xml:space="preserve">    关税征管</t>
  </si>
  <si>
    <t xml:space="preserve">    海关监管</t>
  </si>
  <si>
    <t xml:space="preserve">    检验检疫</t>
  </si>
  <si>
    <t xml:space="preserve">    其他海关事务支出</t>
  </si>
  <si>
    <t xml:space="preserve">  人力资源事务</t>
  </si>
  <si>
    <t xml:space="preserve">    政府特殊津贴</t>
  </si>
  <si>
    <t xml:space="preserve">    资助留学回国人员</t>
  </si>
  <si>
    <t xml:space="preserve">    博士后日常经费</t>
  </si>
  <si>
    <t xml:space="preserve">    引进人才费用</t>
  </si>
  <si>
    <t xml:space="preserve">    其他人力资源事务支出</t>
  </si>
  <si>
    <t xml:space="preserve">  纪检监察事务</t>
  </si>
  <si>
    <t xml:space="preserve">    大案要案查处</t>
  </si>
  <si>
    <t xml:space="preserve">    派驻派出机构</t>
  </si>
  <si>
    <t xml:space="preserve">    巡视工作</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</si>
  <si>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</si>
  <si>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</si>
  <si>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</si>
  <si>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</si>
  <si>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</si>
  <si>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</si>
  <si>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</si>
  <si>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</si>
  <si>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</si>
  <si>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</si>
  <si>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国家知识产权战略</t>
  </si>
  <si>
    <t xml:space="preserve">    专利试点和产业化推进</t>
  </si>
  <si>
    <t xml:space="preserve">    国际组织专项活动</t>
  </si>
  <si>
    <t xml:space="preserve">    知识产权宏观管理</t>
  </si>
  <si>
    <t xml:space="preserve">    商标管理</t>
  </si>
  <si>
    <t xml:space="preserve">    原产地地理标志管理</t>
  </si>
  <si>
    <t xml:space="preserve">    其他知识产权事务支出</t>
  </si>
  <si>
    <t xml:space="preserve">  民族事务</t>
  </si>
  <si>
    <t xml:space="preserve">    民族工作专项</t>
  </si>
  <si>
    <t xml:space="preserve">    其他民族事务支出</t>
  </si>
  <si>
    <t xml:space="preserve">  港澳台事务</t>
  </si>
  <si>
    <t xml:space="preserve">    港澳事务</t>
  </si>
  <si>
    <t xml:space="preserve">    台湾事务</t>
  </si>
  <si>
    <t xml:space="preserve">    其他港澳台事务支出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</si>
  <si>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</si>
  <si>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</si>
  <si>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</si>
  <si>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</si>
  <si>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</si>
  <si>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</si>
  <si>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工会事务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</si>
  <si>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</si>
  <si>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</si>
  <si>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</si>
  <si>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</si>
  <si>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</si>
  <si>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公务员事务</t>
  </si>
  <si>
    <t xml:space="preserve">    其他组织事务支出</t>
  </si>
  <si>
    <t xml:space="preserve">  宣传事务</t>
  </si>
  <si>
    <t xml:space="preserve">    宣传管理</t>
  </si>
  <si>
    <t xml:space="preserve">    其他宣传事务支出</t>
  </si>
  <si>
    <t xml:space="preserve">  统战事务</t>
  </si>
  <si>
    <t xml:space="preserve">    宗教事务</t>
  </si>
  <si>
    <t xml:space="preserve">    华侨事务</t>
  </si>
  <si>
    <t xml:space="preserve">    其他统战事务支出</t>
  </si>
  <si>
    <t xml:space="preserve">  对外联络事务</t>
  </si>
  <si>
    <t xml:space="preserve">    其他对外联络事务支出</t>
  </si>
  <si>
    <t xml:space="preserve">  其他共产党事务支出(款)</t>
  </si>
  <si>
    <t xml:space="preserve">    其他共产党事务支出(项)</t>
  </si>
  <si>
    <t xml:space="preserve">  网信事务</t>
  </si>
  <si>
    <t xml:space="preserve">    信息安全事务</t>
  </si>
  <si>
    <t xml:space="preserve">    其他网信事务支出</t>
  </si>
  <si>
    <t xml:space="preserve">  市场监督管理事务</t>
  </si>
  <si>
    <t xml:space="preserve">    市场主体管理</t>
  </si>
  <si>
    <t xml:space="preserve">    市场秩序执法</t>
  </si>
  <si>
    <t xml:space="preserve">    质量基础</t>
  </si>
  <si>
    <t xml:space="preserve">    药品事务</t>
  </si>
  <si>
    <t xml:space="preserve">    医疗器械事务</t>
  </si>
  <si>
    <t xml:space="preserve">    化妆品事务</t>
  </si>
  <si>
    <t xml:space="preserve">    质量安全监管</t>
  </si>
  <si>
    <t xml:space="preserve">    食品安全监管</t>
  </si>
  <si>
    <t xml:space="preserve">    其他市场监督管理事务</t>
  </si>
  <si>
    <t xml:space="preserve">  其他一般公共服务支出(款)</t>
  </si>
  <si>
    <t xml:space="preserve">    国家赔偿费用支出</t>
  </si>
  <si>
    <t xml:space="preserve">    其他一般公共服务支出(项)</t>
  </si>
  <si>
    <t>外交支出</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</si>
  <si>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</si>
  <si>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</si>
  <si>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</si>
  <si>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</si>
  <si>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</si>
  <si>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</si>
  <si>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援外优惠贷款贴息</t>
  </si>
  <si>
    <t xml:space="preserve">    对外援助</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</si>
  <si>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</si>
  <si>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</si>
  <si>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</si>
  <si>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</si>
  <si>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</si>
  <si>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</si>
  <si>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</si>
  <si>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</si>
  <si>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</si>
  <si>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对外合作活动</t>
  </si>
  <si>
    <t xml:space="preserve">    其他对外合作与交流支出</t>
  </si>
  <si>
    <t xml:space="preserve">  对外宣传(款)</t>
  </si>
  <si>
    <t xml:space="preserve">    对外宣传(项)</t>
  </si>
  <si>
    <t xml:space="preserve">  边界勘界联检</t>
  </si>
  <si>
    <t xml:space="preserve">    边界勘界</t>
  </si>
  <si>
    <t xml:space="preserve">    边界联检</t>
  </si>
  <si>
    <t xml:space="preserve">    边界界桩维护</t>
  </si>
  <si>
    <t xml:space="preserve">  国际发展合作</t>
  </si>
  <si>
    <t xml:space="preserve">    其他国际发展合作支出</t>
  </si>
  <si>
    <t xml:space="preserve">  其他外交支出(款)</t>
  </si>
  <si>
    <t xml:space="preserve">    其他外交支出(项)</t>
  </si>
  <si>
    <t>国防支出</t>
  </si>
  <si>
    <t xml:space="preserve">  现役部队(款)</t>
  </si>
  <si>
    <t xml:space="preserve">    现役部队(项)</t>
  </si>
  <si>
    <t xml:space="preserve">  国防科研事业(款)</t>
  </si>
  <si>
    <t xml:space="preserve">    国防科研事业(项)</t>
  </si>
  <si>
    <t xml:space="preserve">  专项工程(款)</t>
  </si>
  <si>
    <t xml:space="preserve">    专项工程(项)</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</si>
  <si>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</si>
  <si>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</si>
  <si>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</si>
  <si>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</si>
  <si>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</si>
  <si>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</si>
  <si>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</si>
  <si>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</si>
  <si>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边海防</t>
  </si>
  <si>
    <t xml:space="preserve">    其他国防动员支出</t>
  </si>
  <si>
    <t xml:space="preserve">  其他国防支出(款)</t>
  </si>
  <si>
    <t xml:space="preserve">    其他国防支出(项)</t>
  </si>
  <si>
    <t>公共安全支出</t>
  </si>
  <si>
    <t xml:space="preserve">  武装警察部队(款)</t>
  </si>
  <si>
    <t xml:space="preserve">    武装警察部队(项)</t>
  </si>
  <si>
    <t xml:space="preserve">    其他武装警察部队支出</t>
  </si>
  <si>
    <t xml:space="preserve">  公安</t>
  </si>
  <si>
    <t xml:space="preserve">    执法办案</t>
  </si>
  <si>
    <t xml:space="preserve">    特别业务</t>
  </si>
  <si>
    <t xml:space="preserve">    特勤业务</t>
  </si>
  <si>
    <t xml:space="preserve">    移民事务</t>
  </si>
  <si>
    <t xml:space="preserve">    其他公安支出</t>
  </si>
  <si>
    <t xml:space="preserve">  国家安全</t>
  </si>
  <si>
    <t xml:space="preserve">    安全业务</t>
  </si>
  <si>
    <t xml:space="preserve">    其他国家安全支出</t>
  </si>
  <si>
    <t xml:space="preserve">  检察</t>
  </si>
  <si>
    <t xml:space="preserve">    “两房”建设</t>
  </si>
  <si>
    <t xml:space="preserve">    检察监督</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</si>
  <si>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</si>
  <si>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</si>
  <si>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</si>
  <si>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</si>
  <si>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</si>
  <si>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</si>
  <si>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</si>
  <si>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</si>
  <si>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</si>
  <si>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律师公证管理</t>
  </si>
  <si>
    <t xml:space="preserve">    法律援助</t>
  </si>
  <si>
    <t xml:space="preserve">    国家统一法律职业资格考试</t>
  </si>
  <si>
    <t xml:space="preserve">    仲裁</t>
  </si>
  <si>
    <t xml:space="preserve">    社区矫正</t>
  </si>
  <si>
    <t xml:space="preserve">    司法鉴定</t>
  </si>
  <si>
    <t xml:space="preserve">    法制建设</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</si>
  <si>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</si>
  <si>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</si>
  <si>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</si>
  <si>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</si>
  <si>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</si>
  <si>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</si>
  <si>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</si>
  <si>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</si>
  <si>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</si>
  <si>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</si>
  <si>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</si>
  <si>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</si>
  <si>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</si>
  <si>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</si>
  <si>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</si>
  <si>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</si>
  <si>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缉私业务</t>
  </si>
  <si>
    <t xml:space="preserve">    其他缉私警察支出</t>
  </si>
  <si>
    <t xml:space="preserve">  其他公共安全支出(款)</t>
  </si>
  <si>
    <t xml:space="preserve">    其他公共安全支出(项)</t>
  </si>
  <si>
    <t>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</si>
  <si>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</si>
  <si>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</si>
  <si>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</si>
  <si>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</si>
  <si>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</si>
  <si>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</si>
  <si>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</si>
  <si>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</si>
  <si>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化解农村义务教育债务支出</t>
  </si>
  <si>
    <t xml:space="preserve">    化解普通高中债务支出</t>
  </si>
  <si>
    <t xml:space="preserve">    其他普通教育支出</t>
  </si>
  <si>
    <t xml:space="preserve">  职业教育</t>
  </si>
  <si>
    <t xml:space="preserve">    初等职业教育</t>
  </si>
  <si>
    <t xml:space="preserve">    中等职业教育</t>
  </si>
  <si>
    <t xml:space="preserve">    技校教育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</si>
  <si>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</si>
  <si>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</si>
  <si>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</si>
  <si>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</si>
  <si>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</si>
  <si>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</si>
  <si>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</si>
  <si>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</si>
  <si>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</si>
  <si>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</si>
  <si>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</si>
  <si>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</si>
  <si>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</si>
  <si>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</si>
  <si>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</si>
  <si>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</si>
  <si>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</si>
  <si>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</si>
  <si>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</si>
  <si>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</si>
  <si>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</si>
  <si>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</si>
  <si>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</si>
  <si>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</si>
  <si>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</si>
  <si>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</si>
  <si>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</si>
  <si>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</si>
  <si>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</si>
  <si>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</si>
  <si>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</si>
  <si>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</si>
  <si>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</si>
  <si>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其他教育支出(款)</t>
  </si>
  <si>
    <t xml:space="preserve">    其他教育支出(项)</t>
  </si>
  <si>
    <t>科学技术支出</t>
  </si>
  <si>
    <t xml:space="preserve">  科学技术管理事务</t>
  </si>
  <si>
    <t xml:space="preserve">    其他科学技术管理事务支出</t>
  </si>
  <si>
    <t xml:space="preserve">  基础研究</t>
  </si>
  <si>
    <t xml:space="preserve">    机构运行</t>
  </si>
  <si>
    <t xml:space="preserve">    自然科学基金</t>
  </si>
  <si>
    <t xml:space="preserve">    重点实验室及相关设施</t>
  </si>
  <si>
    <t xml:space="preserve">    重大科学工程</t>
  </si>
  <si>
    <t xml:space="preserve">    专项基础科研</t>
  </si>
  <si>
    <t xml:space="preserve">    专项技术基础</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</si>
  <si>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</si>
  <si>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</si>
  <si>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</si>
  <si>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</si>
  <si>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</si>
  <si>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</si>
  <si>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</si>
  <si>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科技成果转化与扩散</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</si>
  <si>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</si>
  <si>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</si>
  <si>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</si>
  <si>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</si>
  <si>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</si>
  <si>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</si>
  <si>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</si>
  <si>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</si>
  <si>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</si>
  <si>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</si>
  <si>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</si>
  <si>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</si>
  <si>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</si>
  <si>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</si>
  <si>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</si>
  <si>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</si>
  <si>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</si>
  <si>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</si>
  <si>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</si>
  <si>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</si>
  <si>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</si>
  <si>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</si>
  <si>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</si>
  <si>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其他科技重大项目</t>
  </si>
  <si>
    <t xml:space="preserve">  其他科学技术支出(款)</t>
  </si>
  <si>
    <t xml:space="preserve">    科技奖励</t>
  </si>
  <si>
    <t xml:space="preserve">    核应急</t>
  </si>
  <si>
    <t xml:space="preserve">    转制科研机构</t>
  </si>
  <si>
    <t xml:space="preserve">    其他科学技术支出(项)</t>
  </si>
  <si>
    <t>文化旅游体育与传媒支出</t>
  </si>
  <si>
    <t xml:space="preserve">  文化和旅游</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</si>
  <si>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</si>
  <si>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</si>
  <si>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</si>
  <si>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</si>
  <si>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</si>
  <si>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</si>
  <si>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</si>
  <si>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</si>
  <si>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</si>
  <si>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</si>
  <si>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文化和旅游管理事务</t>
  </si>
  <si>
    <t xml:space="preserve">    其他文化和旅游支出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</si>
  <si>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</si>
  <si>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</si>
  <si>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</si>
  <si>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</si>
  <si>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</si>
  <si>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</si>
  <si>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</si>
  <si>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</si>
  <si>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</si>
  <si>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</si>
  <si>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</si>
  <si>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</si>
  <si>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</si>
  <si>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</si>
  <si>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 xml:space="preserve">    新闻通讯</t>
  </si>
  <si>
    <t xml:space="preserve">    出版发行</t>
  </si>
  <si>
    <t xml:space="preserve">    版权管理</t>
  </si>
  <si>
    <t xml:space="preserve">    电影</t>
  </si>
  <si>
    <t xml:space="preserve">    其他新闻出版电影支出</t>
  </si>
  <si>
    <t xml:space="preserve">  广播电视</t>
  </si>
  <si>
    <t xml:space="preserve">    广播</t>
  </si>
  <si>
    <t xml:space="preserve">    电视</t>
  </si>
  <si>
    <t xml:space="preserve">    监测监管</t>
  </si>
  <si>
    <t xml:space="preserve">    其他广播电视支出</t>
  </si>
  <si>
    <t xml:space="preserve">  其他文化旅游体育与传媒支出(款)</t>
  </si>
  <si>
    <t xml:space="preserve">    宣传文化发展专项支出</t>
  </si>
  <si>
    <t xml:space="preserve">    文化产业发展专项支出</t>
  </si>
  <si>
    <t xml:space="preserve">    其他文化旅游体育与传媒支出(项)</t>
  </si>
  <si>
    <t>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</si>
  <si>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</si>
  <si>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</si>
  <si>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</si>
  <si>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</si>
  <si>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</si>
  <si>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</si>
  <si>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</si>
  <si>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</si>
  <si>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</si>
  <si>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其他人力资源和社会保障管理事务支出</t>
  </si>
  <si>
    <t xml:space="preserve">  民政管理事务</t>
  </si>
  <si>
    <t xml:space="preserve">    社会组织管理</t>
  </si>
  <si>
    <t xml:space="preserve">    行政区划和地名管理</t>
  </si>
  <si>
    <t xml:space="preserve">    基层政权建设和社区治理</t>
  </si>
  <si>
    <t xml:space="preserve">    其他民政管理事务支出</t>
  </si>
  <si>
    <t xml:space="preserve">  补充全国社会保障基金</t>
  </si>
  <si>
    <t xml:space="preserve">    用一般公共预算补充基金</t>
  </si>
  <si>
    <t xml:space="preserve">  行政事业单位养老支出</t>
  </si>
  <si>
    <t xml:space="preserve">    行政单位离退休</t>
  </si>
  <si>
    <t xml:space="preserve">    事业单位离退休</t>
  </si>
  <si>
    <t xml:space="preserve">    离退休人员管理机构</t>
  </si>
  <si>
    <t xml:space="preserve">    机关事业单位基本养老保险缴费支出</t>
  </si>
  <si>
    <t xml:space="preserve">    机关事业单位职业年金缴费支出</t>
  </si>
  <si>
    <t xml:space="preserve">    对机关事业单位基本养老保险基金的补助</t>
  </si>
  <si>
    <t xml:space="preserve">    其他行政事业单位养老支出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</si>
  <si>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</si>
  <si>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</si>
  <si>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</si>
  <si>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</si>
  <si>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</si>
  <si>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</si>
  <si>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</si>
  <si>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</si>
  <si>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</si>
  <si>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</si>
  <si>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</si>
  <si>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</si>
  <si>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求职创业补贴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</si>
  <si>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</si>
  <si>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</si>
  <si>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</si>
  <si>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</si>
  <si>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</si>
  <si>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</si>
  <si>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</si>
  <si>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</si>
  <si>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</si>
  <si>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</si>
  <si>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</si>
  <si>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</si>
  <si>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</si>
  <si>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</si>
  <si>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</si>
  <si>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</si>
  <si>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</si>
  <si>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</si>
  <si>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</si>
  <si>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康复辅具</t>
  </si>
  <si>
    <t xml:space="preserve">    殡葬</t>
  </si>
  <si>
    <t xml:space="preserve">    社会福利事业单位</t>
  </si>
  <si>
    <t xml:space="preserve">    养老服务</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</si>
  <si>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</si>
  <si>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</si>
  <si>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</si>
  <si>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</si>
  <si>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</si>
  <si>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</si>
  <si>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</si>
  <si>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</si>
  <si>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</si>
  <si>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</si>
  <si>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</si>
  <si>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</si>
  <si>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</si>
  <si>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</si>
  <si>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</si>
  <si>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</si>
  <si>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</si>
  <si>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</si>
  <si>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</si>
  <si>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交强险增值税补助基金支出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</si>
  <si>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</si>
  <si>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</si>
  <si>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</si>
  <si>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</si>
  <si>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</si>
  <si>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</si>
  <si>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</si>
  <si>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</si>
  <si>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</si>
  <si>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</si>
  <si>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</si>
  <si>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财政对生育保险基金的补助</t>
  </si>
  <si>
    <t xml:space="preserve">    其他财政对社会保险基金的补助</t>
  </si>
  <si>
    <t xml:space="preserve">  退役军人管理事务</t>
  </si>
  <si>
    <t xml:space="preserve">    拥军优属</t>
  </si>
  <si>
    <t xml:space="preserve">    部队供应</t>
  </si>
  <si>
    <t xml:space="preserve">    其他退役军人事务管理支出</t>
  </si>
  <si>
    <t xml:space="preserve">  财政代缴社会保险费支出</t>
  </si>
  <si>
    <t xml:space="preserve">    财政代缴城乡居民基本养老保险费支出</t>
  </si>
  <si>
    <t xml:space="preserve">    财政代缴其他社会保险费支出</t>
  </si>
  <si>
    <t xml:space="preserve">  其他社会保障和就业支出(款)</t>
  </si>
  <si>
    <t xml:space="preserve">    其他社会保障和就业支出(项)</t>
  </si>
  <si>
    <t>卫生健康支出</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</si>
  <si>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</si>
  <si>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</si>
  <si>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</si>
  <si>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</si>
  <si>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</si>
  <si>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</si>
  <si>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</si>
  <si>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</si>
  <si>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妇幼保健医院</t>
  </si>
  <si>
    <t xml:space="preserve">    儿童医院</t>
  </si>
  <si>
    <t xml:space="preserve">    其他专科医院</t>
  </si>
  <si>
    <t xml:space="preserve">    福利医院</t>
  </si>
  <si>
    <t xml:space="preserve">    行业医院</t>
  </si>
  <si>
    <t xml:space="preserve">    处理医疗欠费</t>
  </si>
  <si>
    <t xml:space="preserve">    康复医院</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</si>
  <si>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</si>
  <si>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</si>
  <si>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</si>
  <si>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</si>
  <si>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</si>
  <si>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</si>
  <si>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</si>
  <si>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</si>
  <si>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</si>
  <si>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</si>
  <si>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</si>
  <si>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</si>
  <si>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</si>
  <si>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</si>
  <si>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重大公共卫生服务</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</si>
  <si>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</si>
  <si>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</si>
  <si>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</si>
  <si>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</si>
  <si>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</si>
  <si>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</si>
  <si>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</si>
  <si>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</si>
  <si>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</si>
  <si>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</si>
  <si>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</si>
  <si>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</si>
  <si>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</si>
  <si>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</si>
  <si>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</si>
  <si>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</si>
  <si>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</si>
  <si>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</si>
  <si>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</si>
  <si>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</si>
  <si>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</si>
  <si>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</si>
  <si>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</si>
  <si>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</si>
  <si>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</si>
  <si>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</si>
  <si>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</si>
  <si>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</si>
  <si>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</si>
  <si>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老龄卫生健康事务(款)</t>
  </si>
  <si>
    <t xml:space="preserve">    老龄卫生健康事务(项)</t>
  </si>
  <si>
    <t xml:space="preserve">  其他卫生健康支出(款)</t>
  </si>
  <si>
    <t xml:space="preserve">    其他卫生健康支出(项)</t>
  </si>
  <si>
    <t>节能环保支出</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</si>
  <si>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</si>
  <si>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</si>
  <si>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</si>
  <si>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</si>
  <si>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</si>
  <si>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</si>
  <si>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</si>
  <si>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</si>
  <si>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</si>
  <si>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</si>
  <si>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</si>
  <si>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</si>
  <si>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</si>
  <si>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</si>
  <si>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</si>
  <si>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</si>
  <si>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</si>
  <si>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</si>
  <si>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其他污染防治支出</t>
  </si>
  <si>
    <t xml:space="preserve">  自然生态保护</t>
  </si>
  <si>
    <t xml:space="preserve">    生态保护</t>
  </si>
  <si>
    <t xml:space="preserve">    农村环境保护</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</si>
  <si>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</si>
  <si>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</si>
  <si>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</si>
  <si>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</si>
  <si>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</si>
  <si>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</si>
  <si>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</si>
  <si>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</si>
  <si>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</si>
  <si>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退耕还林还草</t>
  </si>
  <si>
    <t xml:space="preserve">    退耕现金</t>
  </si>
  <si>
    <t xml:space="preserve">    退耕还林粮食折现补贴</t>
  </si>
  <si>
    <t xml:space="preserve">    退耕还林粮食费用补贴</t>
  </si>
  <si>
    <t xml:space="preserve">    退耕还林工程建设</t>
  </si>
  <si>
    <t xml:space="preserve">    其他退耕还林还草支出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</si>
  <si>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</si>
  <si>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</si>
  <si>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</si>
  <si>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</si>
  <si>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</si>
  <si>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</si>
  <si>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已垦草原退耕还草(款)</t>
  </si>
  <si>
    <t xml:space="preserve">    已垦草原退耕还草(项)</t>
  </si>
  <si>
    <t xml:space="preserve">  能源节约利用(款)</t>
  </si>
  <si>
    <t xml:space="preserve">    能源节约利用(项)</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</si>
  <si>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</si>
  <si>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</si>
  <si>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</si>
  <si>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</si>
  <si>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</si>
  <si>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</si>
  <si>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可再生能源(款)</t>
  </si>
  <si>
    <t xml:space="preserve">    可再生能源(项)</t>
  </si>
  <si>
    <t xml:space="preserve">  循环经济(款)</t>
  </si>
  <si>
    <t xml:space="preserve">    循环经济(项)</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</si>
  <si>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</si>
  <si>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</si>
  <si>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</si>
  <si>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</si>
  <si>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</si>
  <si>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</si>
  <si>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</si>
  <si>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</si>
  <si>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</si>
  <si>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</si>
  <si>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其他节能环保支出(款)</t>
  </si>
  <si>
    <t xml:space="preserve">    其他节能环保支出(项)</t>
  </si>
  <si>
    <t>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</si>
  <si>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</si>
  <si>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</si>
  <si>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</si>
  <si>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</si>
  <si>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</si>
  <si>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</si>
  <si>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</si>
  <si>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</si>
  <si>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城乡社区规划与管理(款)</t>
  </si>
  <si>
    <t xml:space="preserve">    城乡社区规划与管理(项)</t>
  </si>
  <si>
    <t xml:space="preserve">  城乡社区公共设施</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</si>
  <si>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</si>
  <si>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</si>
  <si>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</si>
  <si>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</si>
  <si>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</si>
  <si>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</si>
  <si>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</si>
  <si>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</si>
  <si>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农林水支出</t>
  </si>
  <si>
    <t xml:space="preserve">  农业农村</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</si>
  <si>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</si>
  <si>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</si>
  <si>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</si>
  <si>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</si>
  <si>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</si>
  <si>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</si>
  <si>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行业业务管理</t>
  </si>
  <si>
    <t xml:space="preserve">    对外交流与合作</t>
  </si>
  <si>
    <t xml:space="preserve">    防灾救灾</t>
  </si>
  <si>
    <t xml:space="preserve">    稳定农民收入补贴</t>
  </si>
  <si>
    <t xml:space="preserve">    农业结构调整补贴</t>
  </si>
  <si>
    <t xml:space="preserve">    农业生产发展</t>
  </si>
  <si>
    <t xml:space="preserve">    农村合作经济</t>
  </si>
  <si>
    <t xml:space="preserve">    农产品加工与促销</t>
  </si>
  <si>
    <t xml:space="preserve">    农村社会事业</t>
  </si>
  <si>
    <t xml:space="preserve">    农业资源保护修复与利用</t>
  </si>
  <si>
    <t xml:space="preserve">    农村道路建设</t>
  </si>
  <si>
    <t xml:space="preserve">    成品油价格改革对渔业的补贴</t>
  </si>
  <si>
    <t xml:space="preserve">    对高校毕业生到基层任职补助</t>
  </si>
  <si>
    <t xml:space="preserve">    农田建设</t>
  </si>
  <si>
    <t xml:space="preserve">    其他农业农村支出</t>
  </si>
  <si>
    <t xml:space="preserve">  林业和草原</t>
  </si>
  <si>
    <t xml:space="preserve">    事业机构</t>
  </si>
  <si>
    <t xml:space="preserve">    森林资源培育</t>
  </si>
  <si>
    <t xml:space="preserve">    技术推广与转化</t>
  </si>
  <si>
    <t xml:space="preserve">    森林资源管理</t>
  </si>
  <si>
    <t xml:space="preserve">    森林生态效益补偿</t>
  </si>
  <si>
    <t xml:space="preserve">    自然保护区等管理</t>
  </si>
  <si>
    <t xml:space="preserve">    动植物保护</t>
  </si>
  <si>
    <t xml:space="preserve">    湿地保护</t>
  </si>
  <si>
    <t xml:space="preserve">    执法与监督</t>
  </si>
  <si>
    <t xml:space="preserve">    防沙治沙</t>
  </si>
  <si>
    <t xml:space="preserve">    产业化管理</t>
  </si>
  <si>
    <t xml:space="preserve">    信息管理</t>
  </si>
  <si>
    <t xml:space="preserve">    林区公共支出</t>
  </si>
  <si>
    <t xml:space="preserve">    贷款贴息</t>
  </si>
  <si>
    <t xml:space="preserve">    成品油价格改革对林业的补贴</t>
  </si>
  <si>
    <t xml:space="preserve">    林业草原防灾减灾</t>
  </si>
  <si>
    <t xml:space="preserve">    国家公园</t>
  </si>
  <si>
    <t xml:space="preserve">    草原管理</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</si>
  <si>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</si>
  <si>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</si>
  <si>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</si>
  <si>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</si>
  <si>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</si>
  <si>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</si>
  <si>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</si>
  <si>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</si>
  <si>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</si>
  <si>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</si>
  <si>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</si>
  <si>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</si>
  <si>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</si>
  <si>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</si>
  <si>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农村水利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</si>
  <si>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</si>
  <si>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</si>
  <si>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</si>
  <si>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</si>
  <si>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</si>
  <si>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水利建设征地及移民支出</t>
  </si>
  <si>
    <t xml:space="preserve">    农村人畜饮水</t>
  </si>
  <si>
    <t xml:space="preserve">    南水北调工程建设</t>
  </si>
  <si>
    <t xml:space="preserve">    南水北调工程管理</t>
  </si>
  <si>
    <t xml:space="preserve">    其他水利支出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</si>
  <si>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</si>
  <si>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</si>
  <si>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</si>
  <si>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</si>
  <si>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</si>
  <si>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</si>
  <si>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</si>
  <si>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</si>
  <si>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农村综合改革</t>
  </si>
  <si>
    <t xml:space="preserve">    对村级一事一议的补助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</si>
  <si>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</si>
  <si>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</si>
  <si>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</si>
  <si>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</si>
  <si>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</si>
  <si>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</si>
  <si>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</si>
  <si>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</si>
  <si>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</si>
  <si>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</si>
  <si>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</si>
  <si>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</si>
  <si>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</si>
  <si>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</si>
  <si>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</si>
  <si>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其他农林水支出(款)</t>
  </si>
  <si>
    <t xml:space="preserve">    化解其他公益性乡村债务支出</t>
  </si>
  <si>
    <t xml:space="preserve">    其他农林水支出(项)</t>
  </si>
  <si>
    <t>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</si>
  <si>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</si>
  <si>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</si>
  <si>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</si>
  <si>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</si>
  <si>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</si>
  <si>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</si>
  <si>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</si>
  <si>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</si>
  <si>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</si>
  <si>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</si>
  <si>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</si>
  <si>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</si>
  <si>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</si>
  <si>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</si>
  <si>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</si>
  <si>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</si>
  <si>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</si>
  <si>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</si>
  <si>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</si>
  <si>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</si>
  <si>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</si>
  <si>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</si>
  <si>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</si>
  <si>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</si>
  <si>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</si>
  <si>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</si>
  <si>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</si>
  <si>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</si>
  <si>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</si>
  <si>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</si>
  <si>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</si>
  <si>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</si>
  <si>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</si>
  <si>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</si>
  <si>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</si>
  <si>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</si>
  <si>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</si>
  <si>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</si>
  <si>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</si>
  <si>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</si>
  <si>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</si>
  <si>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</si>
  <si>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</si>
  <si>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</si>
  <si>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</si>
  <si>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</si>
  <si>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</si>
  <si>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其他交通运输支出(款)</t>
  </si>
  <si>
    <t xml:space="preserve">    公共交通运营补助</t>
  </si>
  <si>
    <t xml:space="preserve">    其他交通运输支出(项)</t>
  </si>
  <si>
    <t>资源勘探工业信息等支出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</si>
  <si>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</si>
  <si>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</si>
  <si>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</si>
  <si>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</si>
  <si>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</si>
  <si>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</si>
  <si>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</si>
  <si>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</si>
  <si>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</si>
  <si>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</si>
  <si>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</si>
  <si>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</si>
  <si>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</si>
  <si>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</si>
  <si>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</si>
  <si>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</si>
  <si>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</si>
  <si>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</si>
  <si>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</si>
  <si>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</si>
  <si>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</si>
  <si>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</si>
  <si>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</si>
  <si>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</si>
  <si>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信息安全建设</t>
  </si>
  <si>
    <t xml:space="preserve">    专用通信</t>
  </si>
  <si>
    <t xml:space="preserve">    无线电监管</t>
  </si>
  <si>
    <t xml:space="preserve">    工业和信息产业战略研究与标准制定</t>
  </si>
  <si>
    <t xml:space="preserve">    工业和信息产业支持</t>
  </si>
  <si>
    <t xml:space="preserve">    电子专项工程</t>
  </si>
  <si>
    <t xml:space="preserve">    技术基础研究</t>
  </si>
  <si>
    <t xml:space="preserve">    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</si>
  <si>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</si>
  <si>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</si>
  <si>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</si>
  <si>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</si>
  <si>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</si>
  <si>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</si>
  <si>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</si>
  <si>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减免房租补贴</t>
  </si>
  <si>
    <t xml:space="preserve">    其他支持中小企业发展和管理支出</t>
  </si>
  <si>
    <t xml:space="preserve">  其他资源勘探工业信息等支出(款)</t>
  </si>
  <si>
    <t xml:space="preserve">    黄金事务</t>
  </si>
  <si>
    <t xml:space="preserve">    技术改造支出</t>
  </si>
  <si>
    <t xml:space="preserve">    中药材扶持资金支出</t>
  </si>
  <si>
    <t xml:space="preserve">    重点产业振兴和技术改造项目贷款贴息</t>
  </si>
  <si>
    <t xml:space="preserve">    其他资源勘探工业信息等支出(项)</t>
  </si>
  <si>
    <t>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</si>
  <si>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</si>
  <si>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</si>
  <si>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</si>
  <si>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</si>
  <si>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</si>
  <si>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</si>
  <si>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</si>
  <si>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</si>
  <si>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</si>
  <si>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其他商业服务业等支出(款)</t>
  </si>
  <si>
    <t xml:space="preserve">    服务业基础设施建设</t>
  </si>
  <si>
    <t xml:space="preserve">    其他商业服务业等支出(项)</t>
  </si>
  <si>
    <t>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</si>
  <si>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</si>
  <si>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</si>
  <si>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</si>
  <si>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</si>
  <si>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</si>
  <si>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</si>
  <si>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</si>
  <si>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</si>
  <si>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</si>
  <si>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</si>
  <si>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</si>
  <si>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</si>
  <si>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</si>
  <si>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</si>
  <si>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</si>
  <si>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</si>
  <si>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</si>
  <si>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</si>
  <si>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</si>
  <si>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</si>
  <si>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</si>
  <si>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</si>
  <si>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其他金融支出(款)</t>
  </si>
  <si>
    <t xml:space="preserve">    其他金融支出(项)</t>
  </si>
  <si>
    <t xml:space="preserve">    重点企业贷款贴息</t>
  </si>
  <si>
    <t>援助其他地区支出</t>
  </si>
  <si>
    <t xml:space="preserve">  一般公共服务</t>
  </si>
  <si>
    <t xml:space="preserve">  教育</t>
  </si>
  <si>
    <t xml:space="preserve">  文化体育与传媒</t>
  </si>
  <si>
    <t xml:space="preserve">  医疗卫生</t>
  </si>
  <si>
    <t xml:space="preserve">  节能环保</t>
  </si>
  <si>
    <t xml:space="preserve">  农业</t>
  </si>
  <si>
    <t xml:space="preserve">  交通运输</t>
  </si>
  <si>
    <t xml:space="preserve">  住房保障</t>
  </si>
  <si>
    <t xml:space="preserve">  其他支出</t>
  </si>
  <si>
    <t>自然资源海洋气象等支出</t>
  </si>
  <si>
    <t xml:space="preserve">  自然资源事务</t>
  </si>
  <si>
    <t xml:space="preserve">    自然资源规划及管理</t>
  </si>
  <si>
    <t xml:space="preserve">    自然资源利用与保护</t>
  </si>
  <si>
    <t xml:space="preserve">    自然资源社会公益服务</t>
  </si>
  <si>
    <t xml:space="preserve">    自然资源行业业务管理</t>
  </si>
  <si>
    <t xml:space="preserve">    自然资源调查与确权登记</t>
  </si>
  <si>
    <t xml:space="preserve">    土地资源储备支出</t>
  </si>
  <si>
    <t xml:space="preserve">    地质矿产资源与环境调查</t>
  </si>
  <si>
    <t>　　地质勘查与矿产资源管理</t>
  </si>
  <si>
    <t xml:space="preserve">    地质转产项目财政贴息</t>
  </si>
  <si>
    <t xml:space="preserve">    国外风险勘查</t>
  </si>
  <si>
    <t xml:space="preserve">    地质勘查基金(周转金)支出</t>
  </si>
  <si>
    <t xml:space="preserve">    海域与海岛管理</t>
  </si>
  <si>
    <t xml:space="preserve">    自然资源国际合作与海洋权益维护</t>
  </si>
  <si>
    <t xml:space="preserve">    自然资源卫星</t>
  </si>
  <si>
    <t xml:space="preserve">    极地考察</t>
  </si>
  <si>
    <t xml:space="preserve">    深海调查与资源开发</t>
  </si>
  <si>
    <t xml:space="preserve">    海港航标维护</t>
  </si>
  <si>
    <t xml:space="preserve">    海水淡化</t>
  </si>
  <si>
    <t xml:space="preserve">    无居民海岛使用金支出</t>
  </si>
  <si>
    <t xml:space="preserve">    海洋战略规划与预警监测</t>
  </si>
  <si>
    <t xml:space="preserve">    基础测绘与地理信息监管</t>
  </si>
  <si>
    <t xml:space="preserve">    其他自然资源事务支出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</si>
  <si>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</si>
  <si>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</si>
  <si>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</si>
  <si>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</si>
  <si>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</si>
  <si>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</si>
  <si>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</si>
  <si>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</si>
  <si>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</si>
  <si>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</si>
  <si>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</si>
  <si>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</si>
  <si>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其他自然资源海洋气象等支出(款)</t>
  </si>
  <si>
    <t xml:space="preserve">    其他自然资源海洋气象等支出(项)</t>
  </si>
  <si>
    <t>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</si>
  <si>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</si>
  <si>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</si>
  <si>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</si>
  <si>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</si>
  <si>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</si>
  <si>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</si>
  <si>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</si>
  <si>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</si>
  <si>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老旧小区改造</t>
  </si>
  <si>
    <t xml:space="preserve">    住房租赁市场发展</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</si>
  <si>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</si>
  <si>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</si>
  <si>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</si>
  <si>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</si>
  <si>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</si>
  <si>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</si>
  <si>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</si>
  <si>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</si>
  <si>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</si>
  <si>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粮油物资储备支出</t>
  </si>
  <si>
    <t xml:space="preserve">  粮油事务</t>
  </si>
  <si>
    <t xml:space="preserve">    粮食财务与审计支出</t>
  </si>
  <si>
    <t xml:space="preserve">    粮食信息统计</t>
  </si>
  <si>
    <t xml:space="preserve">    粮食专项业务活动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</si>
  <si>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</si>
  <si>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</si>
  <si>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</si>
  <si>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</si>
  <si>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</si>
  <si>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</si>
  <si>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其他粮油事务支出</t>
  </si>
  <si>
    <t xml:space="preserve">  物资事务</t>
  </si>
  <si>
    <t xml:space="preserve">    铁路专用线</t>
  </si>
  <si>
    <t xml:space="preserve">    护库武警和民兵支出</t>
  </si>
  <si>
    <t xml:space="preserve">    物资保管与保养</t>
  </si>
  <si>
    <t xml:space="preserve">    专项贷款利息</t>
  </si>
  <si>
    <t xml:space="preserve">    物资转移</t>
  </si>
  <si>
    <t xml:space="preserve">    物资轮换</t>
  </si>
  <si>
    <t xml:space="preserve">    仓库建设</t>
  </si>
  <si>
    <t xml:space="preserve">    仓库安防</t>
  </si>
  <si>
    <t xml:space="preserve">    其他物资事务支出</t>
  </si>
  <si>
    <t xml:space="preserve">  能源储备</t>
  </si>
  <si>
    <t xml:space="preserve">    石油储备</t>
  </si>
  <si>
    <t xml:space="preserve">    天然铀能源储备</t>
  </si>
  <si>
    <t xml:space="preserve">    煤炭储备</t>
  </si>
  <si>
    <t xml:space="preserve">    其他能源储备支出</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</si>
  <si>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</si>
  <si>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</si>
  <si>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</si>
  <si>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</si>
  <si>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</si>
  <si>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</si>
  <si>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</si>
  <si>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</si>
  <si>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</si>
  <si>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</si>
  <si>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</si>
  <si>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</si>
  <si>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</si>
  <si>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</si>
  <si>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</si>
  <si>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</si>
  <si>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</si>
  <si>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应急物资储备</t>
  </si>
  <si>
    <t xml:space="preserve">    其他重要商品储备支出</t>
  </si>
  <si>
    <t>灾害防治及应急管理支出</t>
  </si>
  <si>
    <t xml:space="preserve">  应急管理事务</t>
  </si>
  <si>
    <t xml:space="preserve">    灾害风险防治</t>
  </si>
  <si>
    <t xml:space="preserve">    国务院安委会专项</t>
  </si>
  <si>
    <t xml:space="preserve">    安全监管</t>
  </si>
  <si>
    <t xml:space="preserve">    安全生产基础</t>
  </si>
  <si>
    <t xml:space="preserve">    应急救援</t>
  </si>
  <si>
    <t xml:space="preserve">    应急管理</t>
  </si>
  <si>
    <t xml:space="preserve">    其他应急管理支出</t>
  </si>
  <si>
    <t xml:space="preserve">  消防事务</t>
  </si>
  <si>
    <t xml:space="preserve">    消防应急救援</t>
  </si>
  <si>
    <t xml:space="preserve">    其他消防事务支出</t>
  </si>
  <si>
    <t xml:space="preserve">  森林消防事务</t>
  </si>
  <si>
    <t xml:space="preserve">    森林消防应急救援</t>
  </si>
  <si>
    <t xml:space="preserve">    其他森林消防事务支出</t>
  </si>
  <si>
    <t xml:space="preserve">  煤矿安全</t>
  </si>
  <si>
    <t xml:space="preserve">    煤矿安全监察事务</t>
  </si>
  <si>
    <t xml:space="preserve">    煤矿应急救援事务</t>
  </si>
  <si>
    <t xml:space="preserve">    其他煤矿安全支出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</si>
  <si>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</si>
  <si>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</si>
  <si>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</si>
  <si>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</si>
  <si>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</si>
  <si>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</si>
  <si>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</si>
  <si>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</si>
  <si>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</si>
  <si>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</si>
  <si>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</si>
  <si>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</si>
  <si>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</si>
  <si>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</si>
  <si>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</si>
  <si>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中央自然灾害生活补助</t>
  </si>
  <si>
    <t xml:space="preserve">    地方自然灾害生活补助</t>
  </si>
  <si>
    <t xml:space="preserve">    自然灾害救灾补助</t>
  </si>
  <si>
    <t xml:space="preserve">    自然灾害灾后重建补助</t>
  </si>
  <si>
    <t xml:space="preserve">    其他自然灾害救灾及恢复重建支出</t>
  </si>
  <si>
    <t xml:space="preserve">  其他灾害防治及应急管理支出</t>
  </si>
  <si>
    <t>其他支出(类)</t>
  </si>
  <si>
    <t xml:space="preserve">  其他支出(款)</t>
  </si>
  <si>
    <t xml:space="preserve">    其他支出(项)</t>
  </si>
  <si>
    <t>债务付息支出</t>
  </si>
  <si>
    <t xml:space="preserve">  中央政府国内债务付息支出</t>
  </si>
  <si>
    <t xml:space="preserve">  中央政府国外债务付息支出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</si>
  <si>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</si>
  <si>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</si>
  <si>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</si>
  <si>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</si>
  <si>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</si>
  <si>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债务发行费用支出</t>
  </si>
  <si>
    <t xml:space="preserve">  中央政府国内债务发行费用支出</t>
  </si>
  <si>
    <t xml:space="preserve">  中央政府国外债务发行费用支出</t>
  </si>
  <si>
    <t xml:space="preserve">  地方政府一般债务发行费用支出</t>
  </si>
  <si>
    <t>表7</t>
  </si>
  <si>
    <t>2021年一般公共预算基本支出表（政府经济科目）</t>
  </si>
  <si>
    <t>政府科目名称</t>
  </si>
  <si>
    <t>合计</t>
  </si>
  <si>
    <t>类</t>
  </si>
  <si>
    <t>款</t>
  </si>
  <si>
    <t>机关工资福利支出</t>
  </si>
  <si>
    <t>01</t>
  </si>
  <si>
    <t xml:space="preserve">  工资奖金津补贴</t>
  </si>
  <si>
    <t>02</t>
  </si>
  <si>
    <t xml:space="preserve">  社会保障缴费</t>
  </si>
  <si>
    <t>03</t>
  </si>
  <si>
    <t xml:space="preserve">  住房公积金</t>
  </si>
  <si>
    <t>99</t>
  </si>
  <si>
    <t xml:space="preserve">  其他工资福利支出</t>
  </si>
  <si>
    <t>机关商品和服务支出</t>
  </si>
  <si>
    <t xml:space="preserve">  办公经费</t>
  </si>
  <si>
    <t xml:space="preserve">  会议费</t>
  </si>
  <si>
    <t xml:space="preserve">  培训费</t>
  </si>
  <si>
    <t>04</t>
  </si>
  <si>
    <t xml:space="preserve">  专用材料购置费</t>
  </si>
  <si>
    <t>05</t>
  </si>
  <si>
    <t xml:space="preserve">  委托业务费</t>
  </si>
  <si>
    <t>06</t>
  </si>
  <si>
    <t xml:space="preserve">  公务接待费</t>
  </si>
  <si>
    <t>07</t>
  </si>
  <si>
    <t xml:space="preserve">  因公出国（境）费用</t>
  </si>
  <si>
    <t>08</t>
  </si>
  <si>
    <t xml:space="preserve">  公务用车运行维护费</t>
  </si>
  <si>
    <t>09</t>
  </si>
  <si>
    <t xml:space="preserve">  维修（护）费</t>
  </si>
  <si>
    <t xml:space="preserve">  其他商品和服务支出</t>
  </si>
  <si>
    <t>505</t>
  </si>
  <si>
    <t>对事业单位经常性补助</t>
  </si>
  <si>
    <t xml:space="preserve">  工资福利支出</t>
  </si>
  <si>
    <t xml:space="preserve">  商品和服务支出</t>
  </si>
  <si>
    <t>对个人和家庭的补助</t>
  </si>
  <si>
    <t xml:space="preserve">  社会福利和救助</t>
  </si>
  <si>
    <t xml:space="preserve">  离退休费</t>
  </si>
  <si>
    <t xml:space="preserve">  其他对个人和家庭补助</t>
  </si>
  <si>
    <t>表8</t>
  </si>
  <si>
    <t>2021年一般公共预算对下税收返还和转移支付预算分项目表</t>
  </si>
  <si>
    <t>(因我区镇办作为预算单位管理，此表为空）</t>
  </si>
  <si>
    <r>
      <rPr>
        <sz val="10"/>
        <rFont val="宋体"/>
        <charset val="134"/>
      </rPr>
      <t>项</t>
    </r>
    <r>
      <rPr>
        <sz val="10"/>
        <rFont val="Times New Roman"/>
        <charset val="134"/>
      </rPr>
      <t xml:space="preserve">     </t>
    </r>
    <r>
      <rPr>
        <sz val="10"/>
        <rFont val="宋体"/>
        <charset val="134"/>
      </rPr>
      <t>目</t>
    </r>
  </si>
  <si>
    <t>金额</t>
  </si>
  <si>
    <r>
      <rPr>
        <b/>
        <sz val="10"/>
        <rFont val="宋体"/>
        <charset val="134"/>
      </rPr>
      <t>合</t>
    </r>
    <r>
      <rPr>
        <b/>
        <sz val="10"/>
        <rFont val="宋体"/>
        <charset val="134"/>
      </rPr>
      <t xml:space="preserve">    </t>
    </r>
    <r>
      <rPr>
        <b/>
        <sz val="10"/>
        <rFont val="宋体"/>
        <charset val="134"/>
      </rPr>
      <t>计</t>
    </r>
  </si>
  <si>
    <t>一、税收返还</t>
  </si>
  <si>
    <t>增值税和消费税返还等</t>
  </si>
  <si>
    <t>所得税基数返还</t>
  </si>
  <si>
    <t>成品油税费改革税收返还</t>
  </si>
  <si>
    <t>其他税收返还</t>
  </si>
  <si>
    <t>二、一般性转移支付</t>
  </si>
  <si>
    <t>均衡性转移支付</t>
  </si>
  <si>
    <t>重点生态功能区转移支付</t>
  </si>
  <si>
    <r>
      <rPr>
        <sz val="10"/>
        <rFont val="宋体"/>
        <charset val="134"/>
      </rPr>
      <t>产粮</t>
    </r>
    <r>
      <rPr>
        <sz val="10"/>
        <rFont val="Times New Roman"/>
        <charset val="134"/>
      </rPr>
      <t>(</t>
    </r>
    <r>
      <rPr>
        <sz val="10"/>
        <rFont val="宋体"/>
        <charset val="134"/>
      </rPr>
      <t>油</t>
    </r>
    <r>
      <rPr>
        <sz val="10"/>
        <rFont val="Times New Roman"/>
        <charset val="134"/>
      </rPr>
      <t>)</t>
    </r>
    <r>
      <rPr>
        <sz val="10"/>
        <rFont val="宋体"/>
        <charset val="134"/>
      </rPr>
      <t>大县奖励资金</t>
    </r>
  </si>
  <si>
    <t>县级基本财力保障机制奖补资金</t>
  </si>
  <si>
    <t>革命老区、民族和边境地区转移支付</t>
  </si>
  <si>
    <t>资源枯竭城市转移支付</t>
  </si>
  <si>
    <t>固定数额补助</t>
  </si>
  <si>
    <r>
      <rPr>
        <sz val="10"/>
        <rFont val="宋体"/>
        <charset val="134"/>
      </rPr>
      <t>其中：</t>
    </r>
    <r>
      <rPr>
        <sz val="10"/>
        <rFont val="Times New Roman"/>
        <charset val="134"/>
      </rPr>
      <t xml:space="preserve"> </t>
    </r>
    <r>
      <rPr>
        <sz val="10"/>
        <rFont val="宋体"/>
        <charset val="134"/>
      </rPr>
      <t>调整工资转移支付</t>
    </r>
  </si>
  <si>
    <r>
      <rPr>
        <sz val="10"/>
        <rFont val="Times New Roman"/>
        <charset val="134"/>
      </rPr>
      <t xml:space="preserve">             </t>
    </r>
    <r>
      <rPr>
        <sz val="10"/>
        <rFont val="宋体"/>
        <charset val="134"/>
      </rPr>
      <t>农村税费改革转移支付</t>
    </r>
  </si>
  <si>
    <r>
      <rPr>
        <sz val="10"/>
        <rFont val="Times New Roman"/>
        <charset val="134"/>
      </rPr>
      <t xml:space="preserve">             </t>
    </r>
    <r>
      <rPr>
        <sz val="10"/>
        <rFont val="宋体"/>
        <charset val="134"/>
      </rPr>
      <t>工商部门停征两费等转移支付</t>
    </r>
  </si>
  <si>
    <r>
      <rPr>
        <sz val="10"/>
        <rFont val="宋体"/>
        <charset val="134"/>
      </rPr>
      <t xml:space="preserve">      </t>
    </r>
    <r>
      <rPr>
        <sz val="10"/>
        <rFont val="宋体"/>
        <charset val="134"/>
      </rPr>
      <t>其他</t>
    </r>
  </si>
  <si>
    <t>企业事业单位划转补助收入</t>
  </si>
  <si>
    <t>体制结算补助</t>
  </si>
  <si>
    <t>基层公检法司转移支付</t>
  </si>
  <si>
    <t>义务教育等转移支付</t>
  </si>
  <si>
    <t>基本养老金和低保等转移支付</t>
  </si>
  <si>
    <t>新型农村合作医疗等转移支付</t>
  </si>
  <si>
    <t>农村综合改革转移支付</t>
  </si>
  <si>
    <t>其他一般性转移支付</t>
  </si>
  <si>
    <t>三、专项转移支付</t>
  </si>
  <si>
    <t>一般公共服务</t>
  </si>
  <si>
    <t>国防</t>
  </si>
  <si>
    <t>公共安全</t>
  </si>
  <si>
    <t>教育</t>
  </si>
  <si>
    <t>科学技术</t>
  </si>
  <si>
    <t>文化体育与传媒</t>
  </si>
  <si>
    <t>社会保障和就业</t>
  </si>
  <si>
    <t>医疗卫生与计划生育</t>
  </si>
  <si>
    <t>节能环保</t>
  </si>
  <si>
    <t>城乡社区</t>
  </si>
  <si>
    <t>农林水</t>
  </si>
  <si>
    <t>交通运输</t>
  </si>
  <si>
    <t>资源勘探信息等</t>
  </si>
  <si>
    <t>商业服务业等</t>
  </si>
  <si>
    <t>金融</t>
  </si>
  <si>
    <t>国土海洋气象等</t>
  </si>
  <si>
    <t>住房保障</t>
  </si>
  <si>
    <t>粮油物资储备</t>
  </si>
  <si>
    <t>其他支出</t>
  </si>
  <si>
    <t xml:space="preserve">    粮油物资储备</t>
  </si>
  <si>
    <t>表9</t>
  </si>
  <si>
    <t>2019年一般公共预算对下税收返还和转移支付预算分地区表</t>
  </si>
  <si>
    <t>地区</t>
  </si>
  <si>
    <t>决 算 数</t>
  </si>
  <si>
    <t>表21</t>
  </si>
  <si>
    <t>2020年君山区地方债务限额余额表</t>
  </si>
  <si>
    <t>单位</t>
  </si>
  <si>
    <t>2020年政府债务限额</t>
  </si>
  <si>
    <t>2020年政府债务余额</t>
  </si>
  <si>
    <t>一般</t>
  </si>
  <si>
    <t>君山区</t>
  </si>
  <si>
    <t>表11</t>
  </si>
  <si>
    <t>2021年政府性基金预算收入明细表</t>
  </si>
  <si>
    <t>一、农网还贷资金收入</t>
  </si>
  <si>
    <t>二、海南省高等级公路车辆通行附加费收入</t>
  </si>
  <si>
    <t>三、港口建设费收入</t>
  </si>
  <si>
    <t>四、国家电影事业发展专项资金收入</t>
  </si>
  <si>
    <t>五、国有土地收益基金收入</t>
  </si>
  <si>
    <t>六、农业土地开发资金收入</t>
  </si>
  <si>
    <t>七、国有土地使用权出让收入</t>
  </si>
  <si>
    <t xml:space="preserve">  土地出让价款收入</t>
  </si>
  <si>
    <t xml:space="preserve">  补缴的土地价款</t>
  </si>
  <si>
    <t xml:space="preserve">  划拨土地收入</t>
  </si>
  <si>
    <t xml:space="preserve">  缴纳新增建设用地土地有偿使用费</t>
  </si>
  <si>
    <t xml:space="preserve">  其他土地出让收入</t>
  </si>
  <si>
    <t>八、大中型水库库区基金收入</t>
  </si>
  <si>
    <t>九、彩票公益金收入</t>
  </si>
  <si>
    <t xml:space="preserve">  福利彩票公益金收入</t>
  </si>
  <si>
    <t xml:space="preserve">  体育彩票公益金收入</t>
  </si>
  <si>
    <t>十、城市基础设施配套费收入</t>
  </si>
  <si>
    <t>十一、小型水库移民扶助基金收入</t>
  </si>
  <si>
    <t>十二、国家重大水利工程建设基金收入</t>
  </si>
  <si>
    <t xml:space="preserve">  南水北调工程建设资金</t>
  </si>
  <si>
    <t xml:space="preserve">  三峡工程后续工作资金</t>
  </si>
  <si>
    <t xml:space="preserve">  省级重大水利工程建设资金</t>
  </si>
  <si>
    <t>十三、车辆通行费</t>
  </si>
  <si>
    <t>十四、污水处理费收入</t>
  </si>
  <si>
    <t>十五、彩票发行机构和彩票销售机构的业务费用</t>
  </si>
  <si>
    <t>十六、其他政府性基金收入</t>
  </si>
  <si>
    <t>十七、专项债券对应项目专项收入</t>
  </si>
  <si>
    <t xml:space="preserve">  政府性基金转移收入</t>
  </si>
  <si>
    <t xml:space="preserve">    政府性基金补助收入</t>
  </si>
  <si>
    <t xml:space="preserve">    政府性基金上解收入</t>
  </si>
  <si>
    <t xml:space="preserve">    其中：地方政府性基金调入专项收入</t>
  </si>
  <si>
    <t xml:space="preserve">  地方政府专项债务收入</t>
  </si>
  <si>
    <t xml:space="preserve">  地方政府专项债务转贷收入</t>
  </si>
  <si>
    <t>表12</t>
  </si>
  <si>
    <t>2021年政府性基金预算支出表</t>
  </si>
  <si>
    <r>
      <rPr>
        <b/>
        <sz val="11"/>
        <rFont val="宋体"/>
        <charset val="134"/>
      </rPr>
      <t>项</t>
    </r>
    <r>
      <rPr>
        <b/>
        <sz val="11"/>
        <rFont val="Times New Roman"/>
        <charset val="134"/>
      </rPr>
      <t xml:space="preserve">   </t>
    </r>
    <r>
      <rPr>
        <b/>
        <sz val="11"/>
        <rFont val="宋体"/>
        <charset val="134"/>
      </rPr>
      <t>目</t>
    </r>
  </si>
  <si>
    <t>一、文化旅游体育与传媒支出</t>
  </si>
  <si>
    <t xml:space="preserve">   国家电影事业发展专项资金安排的支出</t>
  </si>
  <si>
    <t xml:space="preserve">      资助国产影片放映</t>
  </si>
  <si>
    <t xml:space="preserve">      资助影院建设</t>
  </si>
  <si>
    <t xml:space="preserve">      资助少数民族语电影译制</t>
  </si>
  <si>
    <t xml:space="preserve">      其他国家电影事业发展专项资金支出</t>
  </si>
  <si>
    <t xml:space="preserve">   旅游发展基金支出</t>
  </si>
  <si>
    <t xml:space="preserve">      宣传促销</t>
  </si>
  <si>
    <t xml:space="preserve">      行业规划</t>
  </si>
  <si>
    <t xml:space="preserve">      旅游事业补助</t>
  </si>
  <si>
    <t xml:space="preserve">   国家电影事业发展专项资金对应专项债务收入安排的支出</t>
  </si>
  <si>
    <t xml:space="preserve">      资助城市影院</t>
  </si>
  <si>
    <t xml:space="preserve">      其他国家电影事业发展专项资金对应专项债务收入支出</t>
  </si>
  <si>
    <t>二、社会保障和就业支出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</si>
  <si>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</si>
  <si>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</si>
  <si>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</si>
  <si>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</si>
  <si>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小型水库移民扶助基金安排的支出</t>
  </si>
  <si>
    <t xml:space="preserve">      其他小型水库移民扶助基金支出</t>
  </si>
  <si>
    <t xml:space="preserve">    小型水库移民扶助基金对应专项债务收入安排的支出</t>
  </si>
  <si>
    <t xml:space="preserve">      其他小型水库移民扶助基金对应专项债务收入安排的支出</t>
  </si>
  <si>
    <t>三、节能环保支出</t>
  </si>
  <si>
    <t xml:space="preserve">    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</si>
  <si>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</si>
  <si>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</si>
  <si>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</si>
  <si>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</si>
  <si>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</si>
  <si>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四、城乡社区支出</t>
  </si>
  <si>
    <t xml:space="preserve">    国有土地使用权出让收入及对应专项债务收入安排的支出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</si>
  <si>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</si>
  <si>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</si>
  <si>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</si>
  <si>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</si>
  <si>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</si>
  <si>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</si>
  <si>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</si>
  <si>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</si>
  <si>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</si>
  <si>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</si>
  <si>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其他国有土地使用权出让收入安排的支出</t>
  </si>
  <si>
    <t xml:space="preserve">    国有土地收益基金及对应专项债务收入安排的支出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</si>
  <si>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</si>
  <si>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</si>
  <si>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</si>
  <si>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</si>
  <si>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</si>
  <si>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</si>
  <si>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</si>
  <si>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</si>
  <si>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污水处理费收入安排的支出</t>
  </si>
  <si>
    <t xml:space="preserve">      污水处理设施建设和运营</t>
  </si>
  <si>
    <t xml:space="preserve">      代征手续费</t>
  </si>
  <si>
    <t xml:space="preserve">      其他污水处理费安排的支出</t>
  </si>
  <si>
    <t xml:space="preserve">    土地储备专项债券收入安排的支出</t>
  </si>
  <si>
    <t xml:space="preserve">      其他土地储备专项债券收入安排的支出</t>
  </si>
  <si>
    <t xml:space="preserve">    棚户区改造专项债券收入安排的支出</t>
  </si>
  <si>
    <t xml:space="preserve">      其他棚户区改造专项债券收入安排的支出</t>
  </si>
  <si>
    <t xml:space="preserve">    城市基础设施配套费对应专项债务收入安排的支出</t>
  </si>
  <si>
    <t xml:space="preserve">      其他城市基础设施配套费对应专项债务收入安排的支出</t>
  </si>
  <si>
    <t xml:space="preserve">    污水处理费对应专项债务收入安排的支出</t>
  </si>
  <si>
    <t xml:space="preserve">      其他污水处理费对应专项债务收入安排的支出</t>
  </si>
  <si>
    <t>五、农林水支出</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</si>
  <si>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</si>
  <si>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</si>
  <si>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</si>
  <si>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</si>
  <si>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</si>
  <si>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</si>
  <si>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</si>
  <si>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</si>
  <si>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三峡工程后续工作</t>
  </si>
  <si>
    <t xml:space="preserve">      地方重大水利工程建设</t>
  </si>
  <si>
    <t xml:space="preserve">      其他重大水利工程建设基金支出</t>
  </si>
  <si>
    <t xml:space="preserve">    大中型水库库区基金对应专项债务收入安排的支出</t>
  </si>
  <si>
    <t xml:space="preserve">      其他大中型水库库区基金对应专项债务收入支出</t>
  </si>
  <si>
    <t xml:space="preserve">    国家重大水利工程建设基金对应专项债务收入安排的支出</t>
  </si>
  <si>
    <t xml:space="preserve">      其他重大水利工程建设基金对应专项债务收入支出</t>
  </si>
  <si>
    <t>六、交通运输支出</t>
  </si>
  <si>
    <t xml:space="preserve">    海南省高等级公路车辆通行附加费安排的支出</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</si>
  <si>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</si>
  <si>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</si>
  <si>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</si>
  <si>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</si>
  <si>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</si>
  <si>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</si>
  <si>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港口建设费安排的支出</t>
  </si>
  <si>
    <t xml:space="preserve">      航道建设和维护</t>
  </si>
  <si>
    <t xml:space="preserve">      航运保障系统建设</t>
  </si>
  <si>
    <t xml:space="preserve">      其他港口建设费安排的支出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</si>
  <si>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</si>
  <si>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</si>
  <si>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</si>
  <si>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</si>
  <si>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</si>
  <si>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</si>
  <si>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</si>
  <si>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</si>
  <si>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</si>
  <si>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</si>
  <si>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</si>
  <si>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</si>
  <si>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</si>
  <si>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</si>
  <si>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</si>
  <si>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</si>
  <si>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</si>
  <si>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</si>
  <si>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</si>
  <si>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</si>
  <si>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</si>
  <si>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</si>
  <si>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</si>
  <si>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</si>
  <si>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t>
  </si>
  <si>
    <t xml:space="preserve">      其他海南省高等级公路车辆通行附加费对应专项债务收入安排的支出</t>
  </si>
  <si>
    <t xml:space="preserve">    政府收费公路专项债券收入安排的支出</t>
  </si>
  <si>
    <t xml:space="preserve">      其他政府收费公路专项债券收入安排的支出</t>
  </si>
  <si>
    <t xml:space="preserve">    车辆通行费对应专项债务收入安排的支出</t>
  </si>
  <si>
    <t xml:space="preserve">    港口建设费对应专项债务收入安排的支出</t>
  </si>
  <si>
    <t xml:space="preserve">      其他港口建设费对应专项债务收入安排的支出</t>
  </si>
  <si>
    <t>七、资源勘探信息等支出</t>
  </si>
  <si>
    <t xml:space="preserve">    农网还贷资金支出</t>
  </si>
  <si>
    <t xml:space="preserve">      地方农网还贷资金支出</t>
  </si>
  <si>
    <t xml:space="preserve">      其他农网还贷资金支出</t>
  </si>
  <si>
    <t>八、其他支出</t>
  </si>
  <si>
    <t xml:space="preserve">    其他政府性基金安排的支出</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</si>
  <si>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</si>
  <si>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</si>
  <si>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</si>
  <si>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</si>
  <si>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</si>
  <si>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</si>
  <si>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</si>
  <si>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</si>
  <si>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</si>
  <si>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彩票公益金安排的支出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</si>
  <si>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</si>
  <si>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</si>
  <si>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</si>
  <si>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</si>
  <si>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</si>
  <si>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</si>
  <si>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</si>
  <si>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</si>
  <si>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用于城乡医疗救助的的彩票公益金支出</t>
  </si>
  <si>
    <t xml:space="preserve">      用于其他社会公益事业的彩票公益金支出</t>
  </si>
  <si>
    <t>九、债务付息支出</t>
  </si>
  <si>
    <t xml:space="preserve">      海南省高等级公路车辆通行附加费债务付息支出</t>
  </si>
  <si>
    <t xml:space="preserve">      港口建设费债务付息支出</t>
  </si>
  <si>
    <t xml:space="preserve">      ……</t>
  </si>
  <si>
    <t xml:space="preserve">      棚户区改造专项债券付息支出</t>
  </si>
  <si>
    <t xml:space="preserve">      其他地方自行试点项目收益专项债券付息支出</t>
  </si>
  <si>
    <t xml:space="preserve">      其他政府性基金债务付息支出</t>
  </si>
  <si>
    <t>十、债务发行费用支出</t>
  </si>
  <si>
    <t xml:space="preserve">      海南省高等级公路车辆通行附加费债务发行费用支出</t>
  </si>
  <si>
    <t xml:space="preserve">      港口建设费债务发行费用支出</t>
  </si>
  <si>
    <t xml:space="preserve">      其他地方自行试点项目收益专项债务发行费用支出</t>
  </si>
  <si>
    <t xml:space="preserve">      其他政府性基金债务发行费用支出</t>
  </si>
  <si>
    <t xml:space="preserve">  政府性基金转移支付</t>
  </si>
  <si>
    <t xml:space="preserve">    政府性基金补助支出</t>
  </si>
  <si>
    <t xml:space="preserve">    政府性基金上解支出</t>
  </si>
  <si>
    <t xml:space="preserve"> 调出资金</t>
  </si>
  <si>
    <t xml:space="preserve"> 年终结余</t>
  </si>
  <si>
    <t xml:space="preserve"> 地方政府专项债务还本支出</t>
  </si>
  <si>
    <t xml:space="preserve"> 地方政府专项债务转贷支出</t>
  </si>
  <si>
    <t>表13</t>
  </si>
  <si>
    <t>2021年政府性基金预算本级支出表</t>
  </si>
  <si>
    <t>表14</t>
  </si>
  <si>
    <t>2021年政府性基金转移支付预算分项目表</t>
  </si>
  <si>
    <t>项  目</t>
  </si>
  <si>
    <t>金  额</t>
  </si>
  <si>
    <t>表15</t>
  </si>
  <si>
    <t>2021年政府性基金转移支付预算分地区表</t>
  </si>
  <si>
    <t>专项</t>
  </si>
  <si>
    <t>表17</t>
  </si>
  <si>
    <t>2021年国有资本经营预算收入表</t>
  </si>
  <si>
    <t>一、上年结余</t>
  </si>
  <si>
    <t>二、当年国有资产收益收入合计</t>
  </si>
  <si>
    <t>（一）资本性收益</t>
  </si>
  <si>
    <t xml:space="preserve">      1、国有独资企业、国有独资公司应上缴的利润</t>
  </si>
  <si>
    <t xml:space="preserve">      2、国有控股、参股公司中市属国有股权应分得的股利、红利收入</t>
  </si>
  <si>
    <t xml:space="preserve">      3、其他单位因占有使用市属国有资产形成的应上缴的国有资产占用费</t>
  </si>
  <si>
    <t xml:space="preserve">      4、其他按规定属于国有资产的资本性收益</t>
  </si>
  <si>
    <t>（二）产权转让收入、出租出借收入</t>
  </si>
  <si>
    <t xml:space="preserve">      1、转让国有独资企业、国有独资公司产权的净收入</t>
  </si>
  <si>
    <t xml:space="preserve">      2、转让国有控股、参股公司中市属国有股股权及配股权的净收入</t>
  </si>
  <si>
    <t xml:space="preserve">      3、转让其他市属国有资产的净收入</t>
  </si>
  <si>
    <t xml:space="preserve">      4、其他按规定属于国有资产的产权转让净收入</t>
  </si>
  <si>
    <t xml:space="preserve">     5、出租出借收入</t>
  </si>
  <si>
    <t xml:space="preserve"> ㈢ 上级补助收入</t>
  </si>
  <si>
    <t xml:space="preserve"> ㈣ 其他收入</t>
  </si>
  <si>
    <t>表18</t>
  </si>
  <si>
    <t>2021年国有资本经营预算支出表</t>
  </si>
  <si>
    <t>三、当年国有资产收益支出合计</t>
  </si>
  <si>
    <t>（一）资本性支出</t>
  </si>
  <si>
    <t xml:space="preserve">      1、新设企业注册资本金投入</t>
  </si>
  <si>
    <t xml:space="preserve">      2、现有企业增加注册资本金</t>
  </si>
  <si>
    <t xml:space="preserve">      3、购买企业股权</t>
  </si>
  <si>
    <t xml:space="preserve">      4、其他资本性支出</t>
  </si>
  <si>
    <t>（二）费用性支出</t>
  </si>
  <si>
    <t xml:space="preserve">      1、改制成本支出</t>
  </si>
  <si>
    <t xml:space="preserve">      2、监管费用支出</t>
  </si>
  <si>
    <t xml:space="preserve">      3、其他支出</t>
  </si>
  <si>
    <t>（三）补助下级支出</t>
  </si>
  <si>
    <t xml:space="preserve">  ㈣ 其他支出</t>
  </si>
  <si>
    <t xml:space="preserve">      1、投资项目前期费用</t>
  </si>
  <si>
    <t xml:space="preserve">      2、派出的董事、监事、财务总监等人员的工资和经费</t>
  </si>
  <si>
    <t xml:space="preserve">      3、企业经营者奖励费用</t>
  </si>
  <si>
    <t xml:space="preserve">      4、监管费用</t>
  </si>
  <si>
    <t xml:space="preserve">      5、其他费用</t>
  </si>
  <si>
    <t>其中：国企改革改制工作经费</t>
  </si>
  <si>
    <t>四、当年预算资金结余</t>
  </si>
  <si>
    <t>说明：我区将镇（办）作为预算单位管理，因此本表数据均为0.</t>
  </si>
  <si>
    <t>表19</t>
  </si>
  <si>
    <t>2021年社会保险基金收入预算表</t>
  </si>
  <si>
    <t>项    目</t>
  </si>
  <si>
    <t>城乡居民基本养老保险基金</t>
  </si>
  <si>
    <t>机关事业养老保险基金</t>
  </si>
  <si>
    <t>职工基本医疗保险基金</t>
  </si>
  <si>
    <t>失业保险基金</t>
  </si>
  <si>
    <t>就业专项资金</t>
  </si>
  <si>
    <t>一、收入合计</t>
  </si>
  <si>
    <t xml:space="preserve">   其中:保险费收入</t>
  </si>
  <si>
    <t xml:space="preserve">        利息收入</t>
  </si>
  <si>
    <t xml:space="preserve">        财政补贴收入</t>
  </si>
  <si>
    <t xml:space="preserve">        委托投资收益</t>
  </si>
  <si>
    <t xml:space="preserve">        其他收入</t>
  </si>
  <si>
    <t xml:space="preserve">        转移收入</t>
  </si>
  <si>
    <t>表20</t>
  </si>
  <si>
    <t>2021年社会保险基金支出预算表</t>
  </si>
  <si>
    <t xml:space="preserve">   其中:社会保险待遇支出</t>
  </si>
  <si>
    <t xml:space="preserve">        其他支出</t>
  </si>
  <si>
    <t xml:space="preserve">        转移支出</t>
  </si>
  <si>
    <t>表22</t>
  </si>
  <si>
    <t>2020年末地方政府债券发行、还本付息情况表</t>
  </si>
  <si>
    <t>地方政府债券发行情况</t>
  </si>
  <si>
    <t>地方政府还本付息情况</t>
  </si>
  <si>
    <t>一般债券</t>
  </si>
  <si>
    <t>专项债券</t>
  </si>
  <si>
    <t>还本</t>
  </si>
  <si>
    <t>付息</t>
  </si>
  <si>
    <t>新增</t>
  </si>
  <si>
    <t>置换</t>
  </si>
  <si>
    <t>再融资</t>
  </si>
  <si>
    <t xml:space="preserve">小计 </t>
  </si>
  <si>
    <t>小计</t>
  </si>
  <si>
    <t>表23</t>
  </si>
  <si>
    <t>2020年新增债券资金使用安排情况表</t>
  </si>
  <si>
    <t>单位编码</t>
  </si>
  <si>
    <r>
      <rPr>
        <b/>
        <sz val="11"/>
        <rFont val="Times New Roman"/>
        <charset val="134"/>
      </rPr>
      <t xml:space="preserve">   </t>
    </r>
    <r>
      <rPr>
        <b/>
        <sz val="11"/>
        <rFont val="宋体"/>
        <charset val="134"/>
      </rPr>
      <t>单位名称</t>
    </r>
  </si>
  <si>
    <r>
      <rPr>
        <b/>
        <sz val="11"/>
        <rFont val="Times New Roman"/>
        <charset val="134"/>
      </rPr>
      <t xml:space="preserve"> </t>
    </r>
    <r>
      <rPr>
        <b/>
        <sz val="11"/>
        <rFont val="宋体"/>
        <charset val="134"/>
      </rPr>
      <t>金额</t>
    </r>
  </si>
  <si>
    <t>摘要</t>
  </si>
  <si>
    <t>一</t>
  </si>
  <si>
    <t>147001</t>
  </si>
  <si>
    <t>岳阳市君山区交通运输局</t>
  </si>
  <si>
    <t>解决2020年第一批新增一般债务限额通组路资金</t>
  </si>
  <si>
    <t>142005</t>
  </si>
  <si>
    <t>岳阳市君山区扶贫工作服务中心</t>
  </si>
  <si>
    <t>解决产业扶贫基础设施项目资金</t>
  </si>
  <si>
    <t>900073</t>
  </si>
  <si>
    <t>君山区钱粮湖镇财政所</t>
  </si>
  <si>
    <t>解决钱粮湖污水处理厂技术工艺及配套工程项目资金缺口</t>
  </si>
  <si>
    <t>138001</t>
  </si>
  <si>
    <t>岳阳市君山区住房和城乡建设局</t>
  </si>
  <si>
    <t>解决乡镇污水支管网设计、采购、施工工程款</t>
  </si>
  <si>
    <t>乡镇污水管网建设资金</t>
  </si>
  <si>
    <t>解决农村公路管理所集中连片农村公路提质改造白改黑项目资金</t>
  </si>
  <si>
    <t>900163</t>
  </si>
  <si>
    <t>君山区公路管理局</t>
  </si>
  <si>
    <t>解决七茅公路工程款</t>
  </si>
  <si>
    <t>解决国有垦区S306君山段拓宽一期工程款</t>
  </si>
  <si>
    <t>130001</t>
  </si>
  <si>
    <t>岳阳市君山区文化旅游广电体育局</t>
  </si>
  <si>
    <t>解决君山区文化活动中心维修改造项目建设工程款</t>
  </si>
  <si>
    <t>解决区文化活动中心维修改造项目配套设备采购款</t>
  </si>
  <si>
    <t>153001</t>
  </si>
  <si>
    <t>岳阳市君山区城市建设投资集团有限公司</t>
  </si>
  <si>
    <t>城建投专项债券资金</t>
  </si>
  <si>
    <t>表24</t>
  </si>
  <si>
    <t>2021年度地方政府债券还本付息预算表</t>
  </si>
  <si>
    <t>地方政府债券还本</t>
  </si>
  <si>
    <t>地方政府付息</t>
  </si>
  <si>
    <t>表25</t>
  </si>
  <si>
    <t>2021年君山区一般预算“三公”经费预算表</t>
  </si>
  <si>
    <t>2020年“三公”经费预算数</t>
  </si>
  <si>
    <t>2021年“三公”经费预算数</t>
  </si>
  <si>
    <t>公务接待费</t>
  </si>
  <si>
    <t>公务用车购置及运行费</t>
  </si>
  <si>
    <t>其中</t>
  </si>
  <si>
    <t>因公出国（境）</t>
  </si>
  <si>
    <t>公务用车购置费</t>
  </si>
  <si>
    <t>公务用车运行维护费</t>
  </si>
  <si>
    <t xml:space="preserve">    根据上级和区政府部署安排，经区财政局汇总，君山区行政单位（含参照公务员法管理的事业单位）、事业单位和其他单位使用当年一般公共预算拨款（包括一般公共预算经费拨款和纳入一般公共预算管理的非税收入）安排的2021年“三公”经费预算为1997.37万元，同比下降8.6% ，其中：公务接待费1248.83万元；因公出国（境）费9万元；公务用车购置及运行维护费739.54万元。2021年君山区“三公”经费预算数同比上年下降104.65万元。</t>
  </si>
  <si>
    <t>表26</t>
  </si>
  <si>
    <r>
      <rPr>
        <b/>
        <sz val="24"/>
        <rFont val="宋体"/>
        <charset val="134"/>
        <scheme val="minor"/>
      </rPr>
      <t>岳阳区君山区202</t>
    </r>
    <r>
      <rPr>
        <b/>
        <sz val="24"/>
        <rFont val="宋体"/>
        <charset val="134"/>
        <scheme val="minor"/>
      </rPr>
      <t>1</t>
    </r>
    <r>
      <rPr>
        <b/>
        <sz val="24"/>
        <rFont val="宋体"/>
        <charset val="134"/>
        <scheme val="minor"/>
      </rPr>
      <t>年预算绩效管理工作方案</t>
    </r>
  </si>
  <si>
    <r>
      <t xml:space="preserve">　　为推进全面实施预算绩效管理，提高财政资金使用效益，现结合实际，制定以下方案。
　　一、指导思想
　　贯彻落实《中共中央 国务院关于全面实施预算绩效管理的意见》（中发〔2018〕34号）以及中央、省、市财政工作会议精神，以绩效管理“提质强效”为重心，前移绩效关口向事前和事中聚焦，更加注重结果导向、硬化责任约束，加快建成全方位、全过程、全覆盖的预算绩效管理体系，实现预算和绩效管理一体化。
　　二、工作内容
　　2021年预算绩效管理，重在提升绩效管理理念，加强绩效目标管理，强化绩效评价结果应用。
　　（一）开展绩效管理课题调研（3-6月）
　　积极参与区委区政府部署的大调研活动，充分发挥财政职能作用，进一步加强调查研究，用“真调研、实成果”推进财政改革。今年将以“全面实施预算绩效管理”为课题开展调研，学习先进地区预算绩效管理经验，提升我区预算绩效管理水平。
　　（二）完善预算绩效管理制度（5-12月）
　　对照上级有关预算绩效管理文件要求，清理目前仍在生效的区级预算绩效管理文件，包括文件的生效日期、主体内容、执行情况等，结合实际对标完善有关绩效责任约束制度，查漏补缺，确保相关制度运行的持续性与稳定性。
　　（三）强化预算绩效目标管理（全年）
　　预算编制有目标。绩效目标管理重在建立和完善项目预算绩效目标申报、审核、批复和公开机制。
　　1.部门绩效目标申报（10-11月）预算单位编制2020年度部门预算时，同步申报预算绩效目标，包含部门整体支出和专项资金绩效目标。录入预算申报系统的电子版与纸质版申报表同步进入财政审核程序。为前移绩效关口，拟组织第三方对新出台的重大政策、项目试点开展事前绩效评估，绩效评估结果将为政府决策提供参考依据。
　　2.绩效目标财政审核（9-12月）预算编审“二上二下”启动时，财政部门同步组织第三方对纸质版绩效目标申报表质量进行跟踪审核，审核通过后及时调整编审系统电子版。未纳入“二上二下”的专项资金（包括预算代编专项、政府性基金等），在确定支出范围后，资金使用主管部门(单位)应补报预算绩效目标。
　　3.绩效目标财政批复（1-2月）部门预算经区人大审查批准后，绩效目标由区财政局同步批复，并与预算执行同步运行。预算单位在公开部门预决算时，应同步公开重点项目预算绩效目标。逐步引导部门一般公共预算安排的预算绩效目标公开，并纳入政府综合绩效考评指标。
　　（四）开展绩效运行跟踪监控（6-12月）
　　预算执行有监控。围绕绩效目标的实现程度，结合预算执行的时效性，对部门资金绩效运行情况实行“双监控”。
　　1.部门绩效运行监控（6-11月）预算单位对部门整体支出和 30 万元以上非工作经费类项目支出同步开展绩效运行跟踪监控。主要围绕绩效目标运行，项目实施管理，以及绩效目标实现程度情况实行跟踪监控，并在9月底、11月底两个时间节点内向区财政局报送绩效运行跟踪监控情况。
 　2.重点绩效跟踪监控（9-11月）区财政局组织对预算单位报送的绩效运行跟踪监控情况进行审核和汇总，并选取部分支出项目委托第三方进行重点跟踪监控，对预算执行过程中出现的问题提出整改措施，督促预算单位加快资金项目落地，监控结果将与预算进度安排挂钩。
　　（五）实施财政支出绩效评价（4-12月）
　　预算完成有评价。部门预算执行完成后，应及时开展绩效评价，全面、细致的考量财政资金的产出和效益。
　　1.部门绩效自评（4-6月）年度预决算启动时，预算单位在应同步组织对本部门2020年度整体支出和项目支出开展绩效自评，撰写自评报告，并将自评材料报送区财政部门审核，同时在部门网站或财政部门网站专栏公开。区财政局将组织第三方对自评报告质量再评价，并实施绩效自评质量通报机制。
　　2.重点绩效评价（8-12月）重点绩效评价范围将延伸到重大政策项目评价，重点涵盖扶贫资金与财政奖补资金项目。将重点择选事关经济社会发展和民生改善的、专项资金绩效有待提升的项目，报经区政府领导“点题”批示后，委托第三方开展重点绩效评价。
　　（六）落实绩效评价结果应用（全年）
　　绩效评价结果是预算绩效管理落到实处、取得实效的关键，是全过程预算绩效管理的落脚点。
　　1.落实绩效评价结果报告机制。上述各项绩效评价工作完成后，在12月底前，区直部门应按绩效考评要求报送年度绩效评价总结报告与佐证材料。
　　2.落实绩效评价结果公开机制。按照“谁花钱谁担责、谁实施谁公开”的原则，及时对 2018 年度重点绩效评价报告提出问题进行整改，强化绩效评价结果应用。区直部门要将绩效自评报告和重点绩效评价报告在部门门户网站（或区政府网站）实时公开，公开内容做到“非涉密、全公开”，主动接受社会公众监督。
　　3.落实与预算安排相结合机制。进一步完善绩效评价结果与预算安排相结合机制，对绩效好的政策和项目原则上优先保障，对绩效一般的政策和项目督促整改，对低效无效资金一律削减或取消，对长期沉淀的资金一律收回。
　　4.落实省市政府绩效考评机制。进一步深化预算绩效管理和政府绩效评估有机结合机制。做好2019年省对县区绩效评估工作，完善区直部门的政府绩效评估考核指标，将全面实施绩效管理关键点列入政府绩效评估考核指标，并对绩效评价低效单位实施问责约谈机制。
　  三、工作要求
　　（一）高度重视，精心组织。要进一步提高对开展预算绩效管理工作重要性认识，强化支出责任和效率意识，不断增强绩效管理的针对性和有效性。切实发挥绩效管理主体作用，组织、指导和督促各预算单位开展绩效管理工作。
　　（二）制定方案，确保实效。根据有关规定，结合各自职能特点和工作实际，制定本单位绩效管理工作方案，抓好绩效目标源头管理、加强绩效运行跟踪监控监督作用、提高支出绩效评价质量和强化评价结果应用，不断提高财政资金使用效益。
　　（三）落实责任，全面推进。各部门要高度重视，切实担负预算绩效管理的组织责任，建立健全管理体制，不断夯实基础建设，找准工作切入点，推进全过程预算绩效管理，实现绩效管理全覆盖。                                                                                                         </t>
    </r>
    <r>
      <rPr>
        <b/>
        <sz val="16"/>
        <rFont val="宋体"/>
        <charset val="134"/>
      </rPr>
      <t>四、    重点项目绩效目标</t>
    </r>
    <r>
      <rPr>
        <sz val="16"/>
        <rFont val="宋体"/>
        <charset val="134"/>
      </rPr>
      <t xml:space="preserve">
    君山区2021年度耕地地力保护补贴专项资金：根据国家政策要求，切实提高补贴资金的指向性、精准性和实效性，建立“谁多种粮食，就优先支持谁”的良性财政扶持机制，进一步提高农业生产的组织化程度，进一步增强种田特别是粮食生产的动力，稳定粮食播种面积和产量，粮食规模经济效益和农民收入明细增长。</t>
    </r>
  </si>
  <si>
    <t>表27</t>
  </si>
  <si>
    <t>2020年扶贫资金公示网址汇总表</t>
  </si>
  <si>
    <t>项目名称</t>
  </si>
  <si>
    <t>网    址</t>
  </si>
  <si>
    <t>公示时间</t>
  </si>
  <si>
    <t>一、扶贫相关政策文件</t>
  </si>
  <si>
    <t>关于在脱贫攻坚中切实加强农村最低生活保障家庭经济状况评估认定工作的指导意见</t>
  </si>
  <si>
    <t>http://www.junshan.gov.cn/32415/40825/40890/40891/40893/content_1658857.html</t>
  </si>
  <si>
    <t>2020.2.17</t>
  </si>
  <si>
    <t>民政部 国务院扶贫办印发《社会救助兜底脱贫行动方案》</t>
  </si>
  <si>
    <t>http://www.junshan.gov.cn/32415/40825/40890/40891/40893/content_1672932.html</t>
  </si>
  <si>
    <t>2020.4.2</t>
  </si>
  <si>
    <t>关于2020年度省级财政扶贫老区发展资金项目计划的通知</t>
  </si>
  <si>
    <t>http://www.junshan.gov.cn/32415/40825/40890/40891/42952/content_1675331.html</t>
  </si>
  <si>
    <t>2020.4.13</t>
  </si>
  <si>
    <t>岳阳市财政局关于调整下达2020年移民困难扶助金的通知 岳财农指〔2020〕17号</t>
  </si>
  <si>
    <t>http://www.junshan.gov.cn/32415/40825/40890/40891/40893/content_1743737.html</t>
  </si>
  <si>
    <t>2020.8.5</t>
  </si>
  <si>
    <t>岳阳市君山区人民政府关于2020年度贫困户脱贫的公告</t>
  </si>
  <si>
    <t>http://www.junshan.gov.cn/32415/40825/40890/40891/42951/content_1763925.html</t>
  </si>
  <si>
    <t>2020.11.13</t>
  </si>
  <si>
    <t>二、扶贫资金分配方案</t>
  </si>
  <si>
    <t>2020年财政专项扶贫资金分配方案（一）君扶发〔2020〕2号</t>
  </si>
  <si>
    <t>http://www.junshan.gov.cn/32415/40825/40890/40891/42952/content_1666694.html</t>
  </si>
  <si>
    <t>2020.3.13</t>
  </si>
  <si>
    <t xml:space="preserve">2020年财政专项扶贫资金（扶贫小额信贷贴息）分配方案（二） 君扶办发〔2020〕2号
</t>
  </si>
  <si>
    <t>http://www.junshan.gov.cn/32415/40825/40890/40891/42952/content_1704690.html</t>
  </si>
  <si>
    <t>2020.3.23</t>
  </si>
  <si>
    <t>2020年财政专项扶贫资金分配方案（三） 君扶发〔2020〕4号</t>
  </si>
  <si>
    <t>http://www.junshan.gov.cn/32415/40825/40890/40891/42952/content_1704692.html</t>
  </si>
  <si>
    <t>2020.4.17</t>
  </si>
  <si>
    <t>2020年财政专项扶贫资金（产业扶贫）分配方案（四） 君扶发〔2020〕5号</t>
  </si>
  <si>
    <t>http://www.junshan.gov.cn/32415/40825/40890/40891/42952/content_1736083.html</t>
  </si>
  <si>
    <t>2020.4.20</t>
  </si>
  <si>
    <t>2020年财政专项扶贫资金分配方案（五） 君扶发〔2020〕6号</t>
  </si>
  <si>
    <t>http://www.junshan.gov.cn/32415/40825/40890/40891/42952/content_1707765.html</t>
  </si>
  <si>
    <t>2020.5.6</t>
  </si>
  <si>
    <t>2020年财政专项扶贫资金分配方案（六） 君扶发〔2020〕8号</t>
  </si>
  <si>
    <t>http://www.junshan.gov.cn/32415/40825/40890/40891/42952/content_1726304.html</t>
  </si>
  <si>
    <t>2020.6.10</t>
  </si>
  <si>
    <t>2020年财政专项扶贫资金分配方案（七） 君扶发〔2020〕9号</t>
  </si>
  <si>
    <t>http://www.junshan.gov.cn/32415/40825/40890/40891/42952/content_1726307.html</t>
  </si>
  <si>
    <t>2020.6.30</t>
  </si>
  <si>
    <t>2020年财政专项扶贫资金（春季雨露计划）分配方案（八） 君扶发〔2020〕10号</t>
  </si>
  <si>
    <t>http://www.junshan.gov.cn/32415/40825/40890/40891/42952/content_1726309.html</t>
  </si>
  <si>
    <t>2020.7.10</t>
  </si>
  <si>
    <t>2020年财政专项扶贫资金分配方案（九） 君扶发〔2020〕11号</t>
  </si>
  <si>
    <t>http://www.junshan.gov.cn/32415/40825/40890/40891/42952/content_1736106.html</t>
  </si>
  <si>
    <t>2020.7.12</t>
  </si>
  <si>
    <t>2020年财政专项扶贫资金分配方案（十） 君扶发〔2020〕12号</t>
  </si>
  <si>
    <t>http://www.junshan.gov.cn/32415/40825/40890/40891/42952/content_1736284.html</t>
  </si>
  <si>
    <t>2020.8.4</t>
  </si>
  <si>
    <t>2020年财政专项扶贫资金分配方案（十一） 君扶发〔2020〕13号</t>
  </si>
  <si>
    <t>http://www.junshan.gov.cn/32415/40825/40890/40891/42952/content_1736120.html</t>
  </si>
  <si>
    <t>2020.8.12</t>
  </si>
  <si>
    <t>2020年财政专项扶贫资金分配方案（十二） 君扶发〔2020〕15号</t>
  </si>
  <si>
    <t>http://www.junshan.gov.cn/32415/40825/40890/40891/42952/content_1763291.html</t>
  </si>
  <si>
    <t>2020.11.3</t>
  </si>
  <si>
    <t>2020年财政专项扶贫资金分配方案（十三） 君扶发〔2020〕16号</t>
  </si>
  <si>
    <t>http://www.junshan.gov.cn/32415/40825/40890/40891/42952/content_1763292.html</t>
  </si>
  <si>
    <t>2020.11.10</t>
  </si>
  <si>
    <t>2020年财政专项扶贫资金分配方案（十四） 君扶发【2020】17号</t>
  </si>
  <si>
    <t>http://www.junshan.gov.cn/32415/40825/40890/40891/42952/content_1770791.html</t>
  </si>
  <si>
    <t>2020.12.1</t>
  </si>
  <si>
    <t>三、扶贫项目库</t>
  </si>
  <si>
    <t>关于对2020年脱贫攻坚项目库全面清查和动态调整结果的公示</t>
  </si>
  <si>
    <t>http://www.junshan.gov.cn/32415/40825/40890/40891/42952/content_1740403.html</t>
  </si>
  <si>
    <t>2020.4.1</t>
  </si>
  <si>
    <t>君山区2020年脱贫攻坚项目库公示</t>
  </si>
  <si>
    <t>http://www.junshan.gov.cn/32415/40825/40890/40891/42952/content_1740393.html</t>
  </si>
  <si>
    <t>关于对君山区2020年脱贫攻坚项目库的批复</t>
  </si>
  <si>
    <t>http://www.junshan.gov.cn/32415/40825/40890/40891/42952/content_1740406.html</t>
  </si>
  <si>
    <t>2020.5.18</t>
  </si>
  <si>
    <t>君山区2020年脱贫攻坚项目计划表</t>
  </si>
  <si>
    <t>http://www.junshan.gov.cn/32415/40825/40890/40891/42952/content_1740411.html</t>
  </si>
  <si>
    <t>2020.5.20</t>
  </si>
  <si>
    <t>四、其他：</t>
  </si>
  <si>
    <t>岳阳市君山区人民政府关于2019年度贫困户脱贫的公告</t>
  </si>
  <si>
    <t>http://www.junshan.gov.cn/32415/40825/40890/40891/42951/content_1630649.html</t>
  </si>
  <si>
    <t>2020.1.30</t>
  </si>
  <si>
    <t>君山区帮扶出硬招“点对点”助力贫困户就业</t>
  </si>
  <si>
    <t>http://www.junshan.gov.cn/32415/40825/40890/40891/40895/content_1665073.html</t>
  </si>
  <si>
    <t>2020.3.6</t>
  </si>
  <si>
    <t>君山区余为到金盆村为贫困户送农资</t>
  </si>
  <si>
    <t>http://www.junshan.gov.cn/32415/40825/40890/40891/40895/content_1672166.html</t>
  </si>
  <si>
    <t>2020.3.31</t>
  </si>
  <si>
    <t>关于公布岳阳市君山区决战决胜脱贫攻坚热线电话的公告</t>
  </si>
  <si>
    <t>http://www.junshan.gov.cn/32415/40825/40890/40891/40893/content_1673073.html</t>
  </si>
  <si>
    <t>君山区对今年5月份脱贫攻坚工作进行讲评</t>
  </si>
  <si>
    <t>http://www.junshan.gov.cn/32415/40825/40890/40891/40894/content_1705702.html</t>
  </si>
  <si>
    <t>2020.5.29</t>
  </si>
  <si>
    <t>君山区余为走访慰问许市镇金盆村贫困户</t>
  </si>
  <si>
    <t>http://www.junshan.gov.cn/32415/40825/40890/40891/40894/content_1712641.html</t>
  </si>
  <si>
    <t>2020.6.11</t>
  </si>
  <si>
    <t>君山区金盆西瓜甜在舌尖 甜在贫困户心间</t>
  </si>
  <si>
    <t>http://www.junshan.gov.cn/32415/40825/40890/40891/42950/content_1719262.html</t>
  </si>
  <si>
    <t>2020.6.23</t>
  </si>
  <si>
    <t>黄沙百战穿金甲 不破楼兰终不还——君山区决战决胜脱贫攻坚纪实</t>
  </si>
  <si>
    <t>http://www.junshan.gov.cn/32415/40825/40890/40891/42950/content_1740326.html</t>
  </si>
  <si>
    <t>2020.9.4</t>
  </si>
  <si>
    <t>一枚小鸭蛋 脱贫“大明星”</t>
  </si>
  <si>
    <t>http://www.junshan.gov.cn/32415/40825/40890/40891/42950/content_1755972.html</t>
  </si>
  <si>
    <t>2020.10.21</t>
  </si>
  <si>
    <t>兜”出幸福新生活——君山区脱贫攻坚工作之兜底保障篇</t>
  </si>
  <si>
    <t>http://www.junshan.gov.cn/32415/40825/40890/40891/40895/content_1755977.html</t>
  </si>
  <si>
    <t>创先争优树标杆——徐新楚督导君山脱贫攻坚工作</t>
  </si>
  <si>
    <t>http://www.junshan.gov.cn/32415/40825/40890/40891/42950/content_1760578.html</t>
  </si>
</sst>
</file>

<file path=xl/styles.xml><?xml version="1.0" encoding="utf-8"?>
<styleSheet xmlns="http://schemas.openxmlformats.org/spreadsheetml/2006/main">
  <numFmts count="10">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_);[Red]\(#,##0\)"/>
    <numFmt numFmtId="178" formatCode="0_ "/>
    <numFmt numFmtId="179" formatCode="0_);[Red]\(0\)"/>
    <numFmt numFmtId="180" formatCode="0.00_ "/>
    <numFmt numFmtId="181" formatCode="0.0_ "/>
  </numFmts>
  <fonts count="90">
    <font>
      <sz val="12"/>
      <name val="宋体"/>
      <charset val="134"/>
    </font>
    <font>
      <b/>
      <sz val="12"/>
      <name val="宋体"/>
      <charset val="134"/>
    </font>
    <font>
      <b/>
      <sz val="18"/>
      <name val="宋体"/>
      <charset val="134"/>
    </font>
    <font>
      <b/>
      <sz val="12"/>
      <name val="仿宋"/>
      <charset val="134"/>
    </font>
    <font>
      <sz val="12"/>
      <name val="仿宋"/>
      <charset val="134"/>
    </font>
    <font>
      <u/>
      <sz val="12"/>
      <name val="宋体"/>
      <charset val="134"/>
    </font>
    <font>
      <b/>
      <sz val="18"/>
      <name val="宋体"/>
      <charset val="134"/>
      <scheme val="minor"/>
    </font>
    <font>
      <sz val="16"/>
      <name val="宋体"/>
      <charset val="134"/>
    </font>
    <font>
      <b/>
      <sz val="24"/>
      <name val="宋体"/>
      <charset val="134"/>
      <scheme val="minor"/>
    </font>
    <font>
      <b/>
      <sz val="18"/>
      <color theme="1"/>
      <name val="宋体"/>
      <charset val="134"/>
    </font>
    <font>
      <sz val="12"/>
      <name val="宋体"/>
      <charset val="134"/>
      <scheme val="minor"/>
    </font>
    <font>
      <sz val="12"/>
      <color indexed="8"/>
      <name val="宋体"/>
      <charset val="134"/>
    </font>
    <font>
      <b/>
      <sz val="18"/>
      <color theme="1"/>
      <name val="宋体"/>
      <charset val="134"/>
      <scheme val="minor"/>
    </font>
    <font>
      <sz val="11"/>
      <name val="宋体"/>
      <charset val="134"/>
    </font>
    <font>
      <sz val="10"/>
      <color indexed="10"/>
      <name val="宋体"/>
      <charset val="134"/>
    </font>
    <font>
      <sz val="12"/>
      <color indexed="10"/>
      <name val="宋体"/>
      <charset val="134"/>
    </font>
    <font>
      <sz val="20"/>
      <name val="黑体"/>
      <charset val="134"/>
    </font>
    <font>
      <b/>
      <sz val="20"/>
      <name val="仿宋_GB2312"/>
      <charset val="134"/>
    </font>
    <font>
      <sz val="10"/>
      <name val="宋体"/>
      <charset val="134"/>
    </font>
    <font>
      <b/>
      <sz val="11"/>
      <name val="宋体"/>
      <charset val="134"/>
    </font>
    <font>
      <b/>
      <sz val="11"/>
      <name val="Times New Roman"/>
      <charset val="134"/>
    </font>
    <font>
      <sz val="10"/>
      <color theme="1"/>
      <name val="宋体"/>
      <charset val="134"/>
      <scheme val="minor"/>
    </font>
    <font>
      <b/>
      <sz val="20"/>
      <color theme="1"/>
      <name val="宋体"/>
      <charset val="134"/>
    </font>
    <font>
      <sz val="12"/>
      <name val="黑体"/>
      <charset val="134"/>
    </font>
    <font>
      <sz val="11"/>
      <name val="黑体"/>
      <charset val="134"/>
    </font>
    <font>
      <b/>
      <sz val="9"/>
      <name val="宋体"/>
      <charset val="134"/>
    </font>
    <font>
      <b/>
      <sz val="12"/>
      <name val="Times New Roman"/>
      <charset val="134"/>
    </font>
    <font>
      <sz val="12"/>
      <name val="Times New Roman"/>
      <charset val="134"/>
    </font>
    <font>
      <sz val="11"/>
      <name val="Times New Roman"/>
      <charset val="134"/>
    </font>
    <font>
      <b/>
      <sz val="11"/>
      <name val="黑体"/>
      <charset val="134"/>
    </font>
    <font>
      <b/>
      <sz val="10"/>
      <name val="宋体"/>
      <charset val="134"/>
    </font>
    <font>
      <sz val="10"/>
      <name val="Times New Roman"/>
      <charset val="134"/>
    </font>
    <font>
      <b/>
      <sz val="20"/>
      <name val="宋体"/>
      <charset val="134"/>
    </font>
    <font>
      <b/>
      <sz val="10"/>
      <name val="Times New Roman"/>
      <charset val="134"/>
    </font>
    <font>
      <b/>
      <sz val="11"/>
      <name val="宋体"/>
      <charset val="134"/>
      <scheme val="minor"/>
    </font>
    <font>
      <sz val="11"/>
      <name val="宋体"/>
      <charset val="134"/>
      <scheme val="minor"/>
    </font>
    <font>
      <sz val="11"/>
      <name val="宋体"/>
      <charset val="134"/>
      <scheme val="major"/>
    </font>
    <font>
      <sz val="11"/>
      <color rgb="FFFF0000"/>
      <name val="宋体"/>
      <charset val="134"/>
      <scheme val="minor"/>
    </font>
    <font>
      <b/>
      <sz val="24"/>
      <name val="宋体"/>
      <charset val="134"/>
    </font>
    <font>
      <sz val="15"/>
      <name val="黑体"/>
      <charset val="134"/>
    </font>
    <font>
      <sz val="15"/>
      <name val="仿宋_GB2312"/>
      <charset val="134"/>
    </font>
    <font>
      <sz val="14"/>
      <name val="仿宋_GB2312"/>
      <charset val="134"/>
    </font>
    <font>
      <sz val="11"/>
      <color theme="1"/>
      <name val="宋体"/>
      <charset val="134"/>
      <scheme val="minor"/>
    </font>
    <font>
      <b/>
      <sz val="11"/>
      <color indexed="63"/>
      <name val="宋体"/>
      <charset val="134"/>
    </font>
    <font>
      <sz val="9"/>
      <name val="宋体"/>
      <charset val="134"/>
    </font>
    <font>
      <sz val="11"/>
      <color theme="1"/>
      <name val="宋体"/>
      <charset val="0"/>
      <scheme val="minor"/>
    </font>
    <font>
      <sz val="11"/>
      <color indexed="52"/>
      <name val="宋体"/>
      <charset val="134"/>
    </font>
    <font>
      <sz val="11"/>
      <color indexed="8"/>
      <name val="宋体"/>
      <charset val="134"/>
    </font>
    <font>
      <sz val="11"/>
      <color indexed="9"/>
      <name val="宋体"/>
      <charset val="134"/>
    </font>
    <font>
      <sz val="11"/>
      <color rgb="FF3F3F76"/>
      <name val="宋体"/>
      <charset val="0"/>
      <scheme val="minor"/>
    </font>
    <font>
      <sz val="11"/>
      <color rgb="FF9C0006"/>
      <name val="宋体"/>
      <charset val="0"/>
      <scheme val="minor"/>
    </font>
    <font>
      <sz val="11"/>
      <color indexed="17"/>
      <name val="宋体"/>
      <charset val="134"/>
    </font>
    <font>
      <sz val="11"/>
      <color theme="0"/>
      <name val="宋体"/>
      <charset val="0"/>
      <scheme val="minor"/>
    </font>
    <font>
      <u/>
      <sz val="12"/>
      <color theme="10"/>
      <name val="宋体"/>
      <charset val="134"/>
    </font>
    <font>
      <sz val="12"/>
      <color indexed="20"/>
      <name val="宋体"/>
      <charset val="134"/>
    </font>
    <font>
      <u/>
      <sz val="11"/>
      <color rgb="FF800080"/>
      <name val="宋体"/>
      <charset val="0"/>
      <scheme val="minor"/>
    </font>
    <font>
      <b/>
      <sz val="11"/>
      <color theme="3"/>
      <name val="宋体"/>
      <charset val="134"/>
      <scheme val="minor"/>
    </font>
    <font>
      <i/>
      <sz val="11"/>
      <color indexed="23"/>
      <name val="宋体"/>
      <charset val="134"/>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sz val="11"/>
      <color indexed="20"/>
      <name val="Tahoma"/>
      <charset val="134"/>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11"/>
      <color indexed="9"/>
      <name val="宋体"/>
      <charset val="134"/>
    </font>
    <font>
      <sz val="10"/>
      <name val="Helv"/>
      <charset val="134"/>
    </font>
    <font>
      <b/>
      <sz val="11"/>
      <color indexed="56"/>
      <name val="宋体"/>
      <charset val="134"/>
    </font>
    <font>
      <sz val="10"/>
      <name val="Geneva"/>
      <charset val="134"/>
    </font>
    <font>
      <sz val="11"/>
      <color indexed="17"/>
      <name val="Tahoma"/>
      <charset val="134"/>
    </font>
    <font>
      <sz val="11"/>
      <color indexed="20"/>
      <name val="宋体"/>
      <charset val="134"/>
    </font>
    <font>
      <sz val="10"/>
      <name val="Arial"/>
      <charset val="134"/>
    </font>
    <font>
      <b/>
      <sz val="10"/>
      <name val="Arial"/>
      <charset val="134"/>
    </font>
    <font>
      <sz val="10"/>
      <color indexed="8"/>
      <name val="Arial"/>
      <charset val="134"/>
    </font>
    <font>
      <b/>
      <sz val="13"/>
      <color indexed="56"/>
      <name val="宋体"/>
      <charset val="134"/>
    </font>
    <font>
      <b/>
      <sz val="15"/>
      <color indexed="56"/>
      <name val="宋体"/>
      <charset val="134"/>
    </font>
    <font>
      <b/>
      <sz val="18"/>
      <color indexed="56"/>
      <name val="宋体"/>
      <charset val="134"/>
    </font>
    <font>
      <sz val="11"/>
      <color indexed="60"/>
      <name val="宋体"/>
      <charset val="134"/>
    </font>
    <font>
      <sz val="11"/>
      <color indexed="62"/>
      <name val="宋体"/>
      <charset val="134"/>
    </font>
    <font>
      <sz val="12"/>
      <color indexed="17"/>
      <name val="宋体"/>
      <charset val="134"/>
    </font>
    <font>
      <b/>
      <sz val="11"/>
      <color indexed="8"/>
      <name val="宋体"/>
      <charset val="134"/>
    </font>
    <font>
      <b/>
      <sz val="11"/>
      <color indexed="52"/>
      <name val="宋体"/>
      <charset val="134"/>
    </font>
    <font>
      <sz val="11"/>
      <color indexed="10"/>
      <name val="宋体"/>
      <charset val="134"/>
    </font>
    <font>
      <b/>
      <sz val="16"/>
      <name val="宋体"/>
      <charset val="134"/>
    </font>
  </fonts>
  <fills count="59">
    <fill>
      <patternFill patternType="none"/>
    </fill>
    <fill>
      <patternFill patternType="gray125"/>
    </fill>
    <fill>
      <patternFill patternType="solid">
        <fgColor indexed="9"/>
        <bgColor indexed="64"/>
      </patternFill>
    </fill>
    <fill>
      <patternFill patternType="solid">
        <fgColor theme="8" tint="0.799890133365886"/>
        <bgColor indexed="64"/>
      </patternFill>
    </fill>
    <fill>
      <patternFill patternType="solid">
        <fgColor rgb="FFFFFF00"/>
        <bgColor indexed="64"/>
      </patternFill>
    </fill>
    <fill>
      <patternFill patternType="solid">
        <fgColor theme="8" tint="0.799951170384838"/>
        <bgColor indexed="64"/>
      </patternFill>
    </fill>
    <fill>
      <patternFill patternType="solid">
        <fgColor indexed="22"/>
        <bgColor indexed="64"/>
      </patternFill>
    </fill>
    <fill>
      <patternFill patternType="solid">
        <fgColor theme="6" tint="0.799981688894314"/>
        <bgColor indexed="64"/>
      </patternFill>
    </fill>
    <fill>
      <patternFill patternType="solid">
        <fgColor indexed="31"/>
        <bgColor indexed="64"/>
      </patternFill>
    </fill>
    <fill>
      <patternFill patternType="solid">
        <fgColor indexed="10"/>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indexed="42"/>
        <bgColor indexed="64"/>
      </patternFill>
    </fill>
    <fill>
      <patternFill patternType="solid">
        <fgColor theme="6" tint="0.399975585192419"/>
        <bgColor indexed="64"/>
      </patternFill>
    </fill>
    <fill>
      <patternFill patternType="solid">
        <fgColor indexed="52"/>
        <bgColor indexed="64"/>
      </patternFill>
    </fill>
    <fill>
      <patternFill patternType="solid">
        <fgColor indexed="45"/>
        <bgColor indexed="64"/>
      </patternFill>
    </fill>
    <fill>
      <patternFill patternType="solid">
        <fgColor indexed="2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indexed="46"/>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indexed="55"/>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30"/>
        <bgColor indexed="64"/>
      </patternFill>
    </fill>
    <fill>
      <patternFill patternType="solid">
        <fgColor indexed="27"/>
        <bgColor indexed="64"/>
      </patternFill>
    </fill>
    <fill>
      <patternFill patternType="solid">
        <fgColor indexed="11"/>
        <bgColor indexed="64"/>
      </patternFill>
    </fill>
    <fill>
      <patternFill patternType="solid">
        <fgColor indexed="47"/>
        <bgColor indexed="64"/>
      </patternFill>
    </fill>
    <fill>
      <patternFill patternType="solid">
        <fgColor indexed="44"/>
        <bgColor indexed="64"/>
      </patternFill>
    </fill>
    <fill>
      <patternFill patternType="solid">
        <fgColor indexed="36"/>
        <bgColor indexed="64"/>
      </patternFill>
    </fill>
    <fill>
      <patternFill patternType="solid">
        <fgColor indexed="49"/>
        <bgColor indexed="64"/>
      </patternFill>
    </fill>
    <fill>
      <patternFill patternType="solid">
        <fgColor indexed="51"/>
        <bgColor indexed="64"/>
      </patternFill>
    </fill>
    <fill>
      <patternFill patternType="solid">
        <fgColor indexed="26"/>
        <bgColor indexed="64"/>
      </patternFill>
    </fill>
    <fill>
      <patternFill patternType="solid">
        <fgColor indexed="43"/>
        <bgColor indexed="64"/>
      </patternFill>
    </fill>
    <fill>
      <patternFill patternType="solid">
        <fgColor indexed="57"/>
        <bgColor indexed="64"/>
      </patternFill>
    </fill>
    <fill>
      <patternFill patternType="solid">
        <fgColor indexed="53"/>
        <bgColor indexed="64"/>
      </patternFill>
    </fill>
    <fill>
      <patternFill patternType="solid">
        <fgColor indexed="62"/>
        <bgColor indexed="64"/>
      </patternFill>
    </fill>
  </fills>
  <borders count="3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style="medium">
        <color auto="1"/>
      </left>
      <right/>
      <top style="medium">
        <color auto="1"/>
      </top>
      <bottom/>
      <diagonal/>
    </border>
    <border>
      <left style="medium">
        <color auto="1"/>
      </left>
      <right style="medium">
        <color auto="1"/>
      </right>
      <top style="medium">
        <color auto="1"/>
      </top>
      <bottom/>
      <diagonal/>
    </border>
    <border>
      <left style="thin">
        <color auto="1"/>
      </left>
      <right style="thin">
        <color auto="1"/>
      </right>
      <top style="thin">
        <color auto="1"/>
      </top>
      <bottom style="thin">
        <color indexed="8"/>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22"/>
      </bottom>
      <diagonal/>
    </border>
    <border>
      <left/>
      <right/>
      <top/>
      <bottom style="thick">
        <color indexed="62"/>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s>
  <cellStyleXfs count="1888">
    <xf numFmtId="0" fontId="0" fillId="0" borderId="0"/>
    <xf numFmtId="0" fontId="0" fillId="0" borderId="0">
      <alignment vertical="center"/>
    </xf>
    <xf numFmtId="42" fontId="42" fillId="0" borderId="0" applyFont="0" applyFill="0" applyBorder="0" applyAlignment="0" applyProtection="0">
      <alignment vertical="center"/>
    </xf>
    <xf numFmtId="0" fontId="0" fillId="0" borderId="0"/>
    <xf numFmtId="0" fontId="0" fillId="0" borderId="0"/>
    <xf numFmtId="0" fontId="0" fillId="0" borderId="0">
      <alignment vertical="center"/>
    </xf>
    <xf numFmtId="0" fontId="0" fillId="0" borderId="0"/>
    <xf numFmtId="0" fontId="43" fillId="6" borderId="16" applyNumberFormat="0" applyAlignment="0" applyProtection="0">
      <alignment vertical="center"/>
    </xf>
    <xf numFmtId="0" fontId="0" fillId="0" borderId="0"/>
    <xf numFmtId="0" fontId="0" fillId="0" borderId="0"/>
    <xf numFmtId="0" fontId="0" fillId="0" borderId="0"/>
    <xf numFmtId="0" fontId="44" fillId="0" borderId="0">
      <alignment vertical="center"/>
    </xf>
    <xf numFmtId="0" fontId="45" fillId="7" borderId="0" applyNumberFormat="0" applyBorder="0" applyAlignment="0" applyProtection="0">
      <alignment vertical="center"/>
    </xf>
    <xf numFmtId="0" fontId="0" fillId="0" borderId="0"/>
    <xf numFmtId="0" fontId="0" fillId="0" borderId="0"/>
    <xf numFmtId="0" fontId="46" fillId="0" borderId="17" applyNumberFormat="0" applyFill="0" applyAlignment="0" applyProtection="0">
      <alignment vertical="center"/>
    </xf>
    <xf numFmtId="0" fontId="0" fillId="0" borderId="0">
      <alignment vertical="center"/>
    </xf>
    <xf numFmtId="0" fontId="0" fillId="0" borderId="0"/>
    <xf numFmtId="0" fontId="47" fillId="8" borderId="0" applyNumberFormat="0" applyBorder="0" applyAlignment="0" applyProtection="0">
      <alignment vertical="center"/>
    </xf>
    <xf numFmtId="0" fontId="48" fillId="9" borderId="0" applyNumberFormat="0" applyBorder="0" applyAlignment="0" applyProtection="0">
      <alignment vertical="center"/>
    </xf>
    <xf numFmtId="0" fontId="49" fillId="10" borderId="18"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44" fontId="42"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41" fontId="42" fillId="0" borderId="0" applyFont="0" applyFill="0" applyBorder="0" applyAlignment="0" applyProtection="0">
      <alignment vertical="center"/>
    </xf>
    <xf numFmtId="0" fontId="0" fillId="0" borderId="0"/>
    <xf numFmtId="0" fontId="0" fillId="0" borderId="0"/>
    <xf numFmtId="0" fontId="45" fillId="11"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50" fillId="12" borderId="0" applyNumberFormat="0" applyBorder="0" applyAlignment="0" applyProtection="0">
      <alignment vertical="center"/>
    </xf>
    <xf numFmtId="0" fontId="0" fillId="0" borderId="0">
      <alignment vertical="center"/>
    </xf>
    <xf numFmtId="0" fontId="51" fillId="13" borderId="0" applyNumberFormat="0" applyBorder="0" applyAlignment="0" applyProtection="0">
      <alignment vertical="center"/>
    </xf>
    <xf numFmtId="0" fontId="0" fillId="0" borderId="0">
      <alignment vertical="center"/>
    </xf>
    <xf numFmtId="43" fontId="42" fillId="0" borderId="0" applyFont="0" applyFill="0" applyBorder="0" applyAlignment="0" applyProtection="0">
      <alignment vertical="center"/>
    </xf>
    <xf numFmtId="0" fontId="0" fillId="0" borderId="0">
      <alignment vertical="center"/>
    </xf>
    <xf numFmtId="0" fontId="52" fillId="14" borderId="0" applyNumberFormat="0" applyBorder="0" applyAlignment="0" applyProtection="0">
      <alignment vertical="center"/>
    </xf>
    <xf numFmtId="0" fontId="48" fillId="15" borderId="0" applyNumberFormat="0" applyBorder="0" applyAlignment="0" applyProtection="0">
      <alignment vertical="center"/>
    </xf>
    <xf numFmtId="0" fontId="0" fillId="0" borderId="0">
      <alignment vertical="center"/>
    </xf>
    <xf numFmtId="0" fontId="0" fillId="0" borderId="0"/>
    <xf numFmtId="0" fontId="0" fillId="0" borderId="0"/>
    <xf numFmtId="0" fontId="53" fillId="0" borderId="0" applyNumberFormat="0" applyFill="0" applyBorder="0" applyAlignment="0" applyProtection="0"/>
    <xf numFmtId="0" fontId="0" fillId="0" borderId="0">
      <alignment vertical="center"/>
    </xf>
    <xf numFmtId="0" fontId="0" fillId="0" borderId="0"/>
    <xf numFmtId="9" fontId="42" fillId="0" borderId="0" applyFont="0" applyFill="0" applyBorder="0" applyAlignment="0" applyProtection="0">
      <alignment vertical="center"/>
    </xf>
    <xf numFmtId="0" fontId="54" fillId="16" borderId="0" applyNumberFormat="0" applyBorder="0" applyAlignment="0" applyProtection="0">
      <alignment vertical="center"/>
    </xf>
    <xf numFmtId="0" fontId="0" fillId="0" borderId="0"/>
    <xf numFmtId="0" fontId="55" fillId="0" borderId="0" applyNumberFormat="0" applyFill="0" applyBorder="0" applyAlignment="0" applyProtection="0">
      <alignment vertical="center"/>
    </xf>
    <xf numFmtId="0" fontId="0" fillId="0" borderId="0">
      <alignment vertical="center"/>
    </xf>
    <xf numFmtId="0" fontId="48" fillId="17" borderId="0" applyNumberFormat="0" applyBorder="0" applyAlignment="0" applyProtection="0">
      <alignment vertical="center"/>
    </xf>
    <xf numFmtId="0" fontId="42" fillId="18" borderId="19" applyNumberFormat="0" applyFont="0" applyAlignment="0" applyProtection="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52" fillId="19" borderId="0" applyNumberFormat="0" applyBorder="0" applyAlignment="0" applyProtection="0">
      <alignment vertical="center"/>
    </xf>
    <xf numFmtId="0" fontId="56" fillId="0" borderId="0" applyNumberFormat="0" applyFill="0" applyBorder="0" applyAlignment="0" applyProtection="0">
      <alignment vertical="center"/>
    </xf>
    <xf numFmtId="0" fontId="0" fillId="0" borderId="0"/>
    <xf numFmtId="0" fontId="57"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58" fillId="0" borderId="0" applyNumberFormat="0" applyFill="0" applyBorder="0" applyAlignment="0" applyProtection="0">
      <alignment vertical="center"/>
    </xf>
    <xf numFmtId="0" fontId="0" fillId="0" borderId="0">
      <alignment vertical="center"/>
    </xf>
    <xf numFmtId="0" fontId="48" fillId="17" borderId="0" applyNumberFormat="0" applyBorder="0" applyAlignment="0" applyProtection="0">
      <alignment vertical="center"/>
    </xf>
    <xf numFmtId="0" fontId="59" fillId="0" borderId="0" applyNumberFormat="0" applyFill="0" applyBorder="0" applyAlignment="0" applyProtection="0">
      <alignment vertical="center"/>
    </xf>
    <xf numFmtId="0" fontId="0" fillId="0" borderId="0">
      <alignment vertical="center"/>
    </xf>
    <xf numFmtId="0" fontId="60" fillId="0" borderId="0" applyNumberFormat="0" applyFill="0" applyBorder="0" applyAlignment="0" applyProtection="0">
      <alignment vertical="center"/>
    </xf>
    <xf numFmtId="0" fontId="0" fillId="0" borderId="0"/>
    <xf numFmtId="0" fontId="0" fillId="0" borderId="0">
      <alignment vertical="center"/>
    </xf>
    <xf numFmtId="0" fontId="61" fillId="0" borderId="20" applyNumberFormat="0" applyFill="0" applyAlignment="0" applyProtection="0">
      <alignment vertical="center"/>
    </xf>
    <xf numFmtId="0" fontId="0" fillId="0" borderId="0"/>
    <xf numFmtId="0" fontId="62" fillId="0" borderId="20" applyNumberFormat="0" applyFill="0" applyAlignment="0" applyProtection="0">
      <alignment vertical="center"/>
    </xf>
    <xf numFmtId="0" fontId="0" fillId="0" borderId="0">
      <alignment vertical="center"/>
    </xf>
    <xf numFmtId="0" fontId="0" fillId="0" borderId="0"/>
    <xf numFmtId="0" fontId="52" fillId="20" borderId="0" applyNumberFormat="0" applyBorder="0" applyAlignment="0" applyProtection="0">
      <alignment vertical="center"/>
    </xf>
    <xf numFmtId="0" fontId="63" fillId="16" borderId="0" applyNumberFormat="0" applyBorder="0" applyAlignment="0" applyProtection="0">
      <alignment vertical="center"/>
    </xf>
    <xf numFmtId="0" fontId="56" fillId="0" borderId="21" applyNumberFormat="0" applyFill="0" applyAlignment="0" applyProtection="0">
      <alignment vertical="center"/>
    </xf>
    <xf numFmtId="0" fontId="0" fillId="0" borderId="0"/>
    <xf numFmtId="0" fontId="0" fillId="0" borderId="0">
      <alignment vertical="center"/>
    </xf>
    <xf numFmtId="0" fontId="52" fillId="21" borderId="0" applyNumberFormat="0" applyBorder="0" applyAlignment="0" applyProtection="0">
      <alignment vertical="center"/>
    </xf>
    <xf numFmtId="0" fontId="64" fillId="22" borderId="22" applyNumberFormat="0" applyAlignment="0" applyProtection="0">
      <alignment vertical="center"/>
    </xf>
    <xf numFmtId="0" fontId="0" fillId="0" borderId="0"/>
    <xf numFmtId="0" fontId="51" fillId="13" borderId="0" applyNumberFormat="0" applyBorder="0" applyAlignment="0" applyProtection="0">
      <alignment vertical="center"/>
    </xf>
    <xf numFmtId="0" fontId="65" fillId="22" borderId="18"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66" fillId="23" borderId="23" applyNumberFormat="0" applyAlignment="0" applyProtection="0">
      <alignment vertical="center"/>
    </xf>
    <xf numFmtId="0" fontId="0" fillId="0" borderId="0"/>
    <xf numFmtId="0" fontId="0" fillId="0" borderId="0">
      <alignment vertical="center"/>
    </xf>
    <xf numFmtId="0" fontId="47" fillId="24" borderId="0" applyNumberFormat="0" applyBorder="0" applyAlignment="0" applyProtection="0">
      <alignment vertical="center"/>
    </xf>
    <xf numFmtId="0" fontId="0" fillId="0" borderId="0"/>
    <xf numFmtId="0" fontId="45" fillId="25" borderId="0" applyNumberFormat="0" applyBorder="0" applyAlignment="0" applyProtection="0">
      <alignment vertical="center"/>
    </xf>
    <xf numFmtId="0" fontId="52" fillId="26" borderId="0" applyNumberFormat="0" applyBorder="0" applyAlignment="0" applyProtection="0">
      <alignment vertical="center"/>
    </xf>
    <xf numFmtId="0" fontId="67" fillId="0" borderId="24" applyNumberFormat="0" applyFill="0" applyAlignment="0" applyProtection="0">
      <alignment vertical="center"/>
    </xf>
    <xf numFmtId="0" fontId="63" fillId="16" borderId="0" applyNumberFormat="0" applyBorder="0" applyAlignment="0" applyProtection="0">
      <alignment vertical="center"/>
    </xf>
    <xf numFmtId="0" fontId="0" fillId="0" borderId="0">
      <alignment vertical="center"/>
    </xf>
    <xf numFmtId="0" fontId="68" fillId="0" borderId="25" applyNumberFormat="0" applyFill="0" applyAlignment="0" applyProtection="0">
      <alignment vertical="center"/>
    </xf>
    <xf numFmtId="0" fontId="0" fillId="0" borderId="0">
      <alignment vertical="center"/>
    </xf>
    <xf numFmtId="0" fontId="0" fillId="0" borderId="0"/>
    <xf numFmtId="0" fontId="0" fillId="0" borderId="0">
      <alignment vertical="center"/>
    </xf>
    <xf numFmtId="0" fontId="69" fillId="27" borderId="0" applyNumberFormat="0" applyBorder="0" applyAlignment="0" applyProtection="0">
      <alignment vertical="center"/>
    </xf>
    <xf numFmtId="0" fontId="47" fillId="13" borderId="0" applyNumberFormat="0" applyBorder="0" applyAlignment="0" applyProtection="0">
      <alignment vertical="center"/>
    </xf>
    <xf numFmtId="0" fontId="0" fillId="0" borderId="0">
      <alignment vertical="center"/>
    </xf>
    <xf numFmtId="0" fontId="51" fillId="13" borderId="0" applyNumberFormat="0" applyBorder="0" applyAlignment="0" applyProtection="0">
      <alignment vertical="center"/>
    </xf>
    <xf numFmtId="0" fontId="70" fillId="28" borderId="0" applyNumberFormat="0" applyBorder="0" applyAlignment="0" applyProtection="0">
      <alignment vertical="center"/>
    </xf>
    <xf numFmtId="0" fontId="0" fillId="0" borderId="0">
      <alignment vertical="center"/>
    </xf>
    <xf numFmtId="0" fontId="45" fillId="29" borderId="0" applyNumberFormat="0" applyBorder="0" applyAlignment="0" applyProtection="0">
      <alignment vertical="center"/>
    </xf>
    <xf numFmtId="0" fontId="0" fillId="0" borderId="0"/>
    <xf numFmtId="0" fontId="0" fillId="0" borderId="0"/>
    <xf numFmtId="0" fontId="0" fillId="0" borderId="0"/>
    <xf numFmtId="0" fontId="71" fillId="30" borderId="26" applyNumberFormat="0" applyAlignment="0" applyProtection="0">
      <alignment vertical="center"/>
    </xf>
    <xf numFmtId="0" fontId="52" fillId="31" borderId="0" applyNumberFormat="0" applyBorder="0" applyAlignment="0" applyProtection="0">
      <alignment vertical="center"/>
    </xf>
    <xf numFmtId="0" fontId="45" fillId="32" borderId="0" applyNumberFormat="0" applyBorder="0" applyAlignment="0" applyProtection="0">
      <alignment vertical="center"/>
    </xf>
    <xf numFmtId="0" fontId="0" fillId="0" borderId="0">
      <alignment vertical="center"/>
    </xf>
    <xf numFmtId="0" fontId="46" fillId="0" borderId="17" applyNumberFormat="0" applyFill="0" applyAlignment="0" applyProtection="0">
      <alignment vertical="center"/>
    </xf>
    <xf numFmtId="0" fontId="0" fillId="0" borderId="0">
      <alignment vertical="center"/>
    </xf>
    <xf numFmtId="0" fontId="0" fillId="0" borderId="0"/>
    <xf numFmtId="0" fontId="47" fillId="24" borderId="0" applyNumberFormat="0" applyBorder="0" applyAlignment="0" applyProtection="0">
      <alignment vertical="center"/>
    </xf>
    <xf numFmtId="0" fontId="0" fillId="0" borderId="0"/>
    <xf numFmtId="0" fontId="45" fillId="33" borderId="0" applyNumberFormat="0" applyBorder="0" applyAlignment="0" applyProtection="0">
      <alignment vertical="center"/>
    </xf>
    <xf numFmtId="0" fontId="0" fillId="0" borderId="0"/>
    <xf numFmtId="0" fontId="0" fillId="0" borderId="0">
      <alignment vertical="center"/>
    </xf>
    <xf numFmtId="0" fontId="45" fillId="34" borderId="0" applyNumberFormat="0" applyBorder="0" applyAlignment="0" applyProtection="0">
      <alignment vertical="center"/>
    </xf>
    <xf numFmtId="0" fontId="0" fillId="0" borderId="0">
      <alignment vertical="center"/>
    </xf>
    <xf numFmtId="0" fontId="46" fillId="0" borderId="17" applyNumberFormat="0" applyFill="0" applyAlignment="0" applyProtection="0">
      <alignment vertical="center"/>
    </xf>
    <xf numFmtId="0" fontId="0" fillId="0" borderId="0">
      <alignment vertical="center"/>
    </xf>
    <xf numFmtId="0" fontId="0" fillId="0" borderId="0"/>
    <xf numFmtId="0" fontId="45" fillId="35" borderId="0" applyNumberFormat="0" applyBorder="0" applyAlignment="0" applyProtection="0">
      <alignment vertical="center"/>
    </xf>
    <xf numFmtId="0" fontId="52" fillId="36" borderId="0" applyNumberFormat="0" applyBorder="0" applyAlignment="0" applyProtection="0">
      <alignment vertical="center"/>
    </xf>
    <xf numFmtId="0" fontId="0" fillId="0" borderId="0">
      <alignment vertical="center"/>
    </xf>
    <xf numFmtId="0" fontId="52" fillId="37" borderId="0" applyNumberFormat="0" applyBorder="0" applyAlignment="0" applyProtection="0">
      <alignment vertical="center"/>
    </xf>
    <xf numFmtId="0" fontId="0" fillId="0" borderId="0">
      <alignment vertical="center"/>
    </xf>
    <xf numFmtId="0" fontId="0" fillId="0" borderId="0">
      <alignment vertical="center"/>
    </xf>
    <xf numFmtId="0" fontId="45" fillId="38" borderId="0" applyNumberFormat="0" applyBorder="0" applyAlignment="0" applyProtection="0">
      <alignment vertical="center"/>
    </xf>
    <xf numFmtId="0" fontId="0" fillId="0" borderId="0"/>
    <xf numFmtId="0" fontId="45" fillId="39" borderId="0" applyNumberFormat="0" applyBorder="0" applyAlignment="0" applyProtection="0">
      <alignment vertical="center"/>
    </xf>
    <xf numFmtId="0" fontId="0" fillId="0" borderId="0">
      <alignment vertical="center"/>
    </xf>
    <xf numFmtId="0" fontId="0" fillId="0" borderId="0">
      <alignment vertical="center"/>
    </xf>
    <xf numFmtId="0" fontId="52" fillId="40" borderId="0" applyNumberFormat="0" applyBorder="0" applyAlignment="0" applyProtection="0">
      <alignment vertical="center"/>
    </xf>
    <xf numFmtId="0" fontId="0" fillId="0" borderId="0">
      <alignment vertical="center"/>
    </xf>
    <xf numFmtId="0" fontId="0" fillId="0" borderId="0">
      <alignment vertical="center"/>
    </xf>
    <xf numFmtId="0" fontId="45" fillId="41"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52" fillId="42" borderId="0" applyNumberFormat="0" applyBorder="0" applyAlignment="0" applyProtection="0">
      <alignment vertical="center"/>
    </xf>
    <xf numFmtId="0" fontId="0" fillId="0" borderId="0">
      <alignment vertical="center"/>
    </xf>
    <xf numFmtId="0" fontId="0" fillId="0" borderId="0"/>
    <xf numFmtId="0" fontId="52" fillId="43" borderId="0" applyNumberFormat="0" applyBorder="0" applyAlignment="0" applyProtection="0">
      <alignment vertical="center"/>
    </xf>
    <xf numFmtId="0" fontId="0" fillId="0" borderId="0"/>
    <xf numFmtId="0" fontId="47" fillId="13" borderId="0" applyNumberFormat="0" applyBorder="0" applyAlignment="0" applyProtection="0">
      <alignment vertical="center"/>
    </xf>
    <xf numFmtId="0" fontId="0" fillId="0" borderId="0">
      <alignment vertical="center"/>
    </xf>
    <xf numFmtId="0" fontId="0" fillId="0" borderId="0"/>
    <xf numFmtId="0" fontId="51" fillId="13" borderId="0" applyNumberFormat="0" applyBorder="0" applyAlignment="0" applyProtection="0">
      <alignment vertical="center"/>
    </xf>
    <xf numFmtId="0" fontId="45" fillId="44" borderId="0" applyNumberFormat="0" applyBorder="0" applyAlignment="0" applyProtection="0">
      <alignment vertical="center"/>
    </xf>
    <xf numFmtId="0" fontId="0" fillId="0" borderId="0"/>
    <xf numFmtId="0" fontId="0" fillId="0" borderId="0">
      <alignment vertical="center"/>
    </xf>
    <xf numFmtId="0" fontId="52" fillId="45" borderId="0" applyNumberFormat="0" applyBorder="0" applyAlignment="0" applyProtection="0">
      <alignment vertical="center"/>
    </xf>
    <xf numFmtId="0" fontId="47" fillId="16"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47" fillId="16" borderId="0" applyNumberFormat="0" applyBorder="0" applyAlignment="0" applyProtection="0">
      <alignment vertical="center"/>
    </xf>
    <xf numFmtId="0" fontId="0" fillId="0" borderId="0"/>
    <xf numFmtId="0" fontId="0" fillId="0" borderId="0"/>
    <xf numFmtId="0" fontId="72" fillId="0" borderId="0">
      <alignment vertical="center"/>
    </xf>
    <xf numFmtId="9" fontId="47" fillId="0" borderId="0" applyFont="0" applyFill="0" applyBorder="0" applyAlignment="0" applyProtection="0">
      <alignment vertical="center"/>
    </xf>
    <xf numFmtId="0" fontId="27" fillId="0" borderId="0">
      <alignment vertical="center"/>
    </xf>
    <xf numFmtId="0" fontId="73" fillId="0" borderId="0" applyNumberFormat="0" applyFill="0" applyBorder="0" applyAlignment="0" applyProtection="0">
      <alignment vertical="center"/>
    </xf>
    <xf numFmtId="0" fontId="0" fillId="0" borderId="0">
      <alignment vertical="center"/>
    </xf>
    <xf numFmtId="43" fontId="47" fillId="0" borderId="0" applyFont="0" applyFill="0" applyBorder="0" applyAlignment="0" applyProtection="0">
      <alignment vertical="center"/>
    </xf>
    <xf numFmtId="0" fontId="27" fillId="0" borderId="0"/>
    <xf numFmtId="0" fontId="0" fillId="0" borderId="0">
      <alignment vertical="center"/>
    </xf>
    <xf numFmtId="0" fontId="47" fillId="16" borderId="0" applyNumberFormat="0" applyBorder="0" applyAlignment="0" applyProtection="0">
      <alignment vertical="center"/>
    </xf>
    <xf numFmtId="0" fontId="47" fillId="8" borderId="0" applyNumberFormat="0" applyBorder="0" applyAlignment="0" applyProtection="0">
      <alignment vertical="center"/>
    </xf>
    <xf numFmtId="0" fontId="0" fillId="0" borderId="0">
      <alignment vertical="center"/>
    </xf>
    <xf numFmtId="0" fontId="0" fillId="0" borderId="0"/>
    <xf numFmtId="0" fontId="47" fillId="8" borderId="0" applyNumberFormat="0" applyBorder="0" applyAlignment="0" applyProtection="0">
      <alignment vertical="center"/>
    </xf>
    <xf numFmtId="0" fontId="74" fillId="0" borderId="0"/>
    <xf numFmtId="0" fontId="0" fillId="0" borderId="0"/>
    <xf numFmtId="0" fontId="72" fillId="0" borderId="0"/>
    <xf numFmtId="0" fontId="63" fillId="16" borderId="0" applyNumberFormat="0" applyBorder="0" applyAlignment="0" applyProtection="0">
      <alignment vertical="center"/>
    </xf>
    <xf numFmtId="9" fontId="0" fillId="0" borderId="0" applyFont="0" applyFill="0" applyBorder="0" applyAlignment="0" applyProtection="0"/>
    <xf numFmtId="0" fontId="0" fillId="0" borderId="0">
      <alignment vertical="center"/>
    </xf>
    <xf numFmtId="0" fontId="75" fillId="13" borderId="0" applyNumberFormat="0" applyBorder="0" applyAlignment="0" applyProtection="0">
      <alignment vertical="center"/>
    </xf>
    <xf numFmtId="0" fontId="74" fillId="0" borderId="0">
      <alignment vertical="center"/>
    </xf>
    <xf numFmtId="0" fontId="76" fillId="16" borderId="0" applyNumberFormat="0" applyBorder="0" applyAlignment="0" applyProtection="0">
      <alignment vertical="center"/>
    </xf>
    <xf numFmtId="0" fontId="48" fillId="9" borderId="0" applyNumberFormat="0" applyBorder="0" applyAlignment="0" applyProtection="0">
      <alignment vertical="center"/>
    </xf>
    <xf numFmtId="0" fontId="47" fillId="8"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47" fillId="8" borderId="0" applyNumberFormat="0" applyBorder="0" applyAlignment="0" applyProtection="0">
      <alignment vertical="center"/>
    </xf>
    <xf numFmtId="0" fontId="0" fillId="0" borderId="0"/>
    <xf numFmtId="0" fontId="47" fillId="16" borderId="0" applyNumberFormat="0" applyBorder="0" applyAlignment="0" applyProtection="0">
      <alignment vertical="center"/>
    </xf>
    <xf numFmtId="0" fontId="0" fillId="0" borderId="0"/>
    <xf numFmtId="0" fontId="47" fillId="16" borderId="0" applyNumberFormat="0" applyBorder="0" applyAlignment="0" applyProtection="0">
      <alignment vertical="center"/>
    </xf>
    <xf numFmtId="0" fontId="63" fillId="16" borderId="0" applyNumberFormat="0" applyBorder="0" applyAlignment="0" applyProtection="0">
      <alignment vertical="center"/>
    </xf>
    <xf numFmtId="0" fontId="47" fillId="13" borderId="0" applyNumberFormat="0" applyBorder="0" applyAlignment="0" applyProtection="0">
      <alignment vertical="center"/>
    </xf>
    <xf numFmtId="0" fontId="0" fillId="0" borderId="0">
      <alignment vertical="center"/>
    </xf>
    <xf numFmtId="0" fontId="47" fillId="13" borderId="0" applyNumberFormat="0" applyBorder="0" applyAlignment="0" applyProtection="0">
      <alignment vertical="center"/>
    </xf>
    <xf numFmtId="0" fontId="0" fillId="0" borderId="0">
      <alignment vertical="center"/>
    </xf>
    <xf numFmtId="0" fontId="0" fillId="0" borderId="0"/>
    <xf numFmtId="0" fontId="76" fillId="16" borderId="0" applyNumberFormat="0" applyBorder="0" applyAlignment="0" applyProtection="0">
      <alignment vertical="center"/>
    </xf>
    <xf numFmtId="0" fontId="47" fillId="13" borderId="0" applyNumberFormat="0" applyBorder="0" applyAlignment="0" applyProtection="0">
      <alignment vertical="center"/>
    </xf>
    <xf numFmtId="0" fontId="0" fillId="0" borderId="0">
      <alignment vertical="center"/>
    </xf>
    <xf numFmtId="0" fontId="48" fillId="46" borderId="0" applyNumberFormat="0" applyBorder="0" applyAlignment="0" applyProtection="0">
      <alignment vertical="center"/>
    </xf>
    <xf numFmtId="0" fontId="0" fillId="0" borderId="0"/>
    <xf numFmtId="0" fontId="47" fillId="24" borderId="0" applyNumberFormat="0" applyBorder="0" applyAlignment="0" applyProtection="0">
      <alignment vertical="center"/>
    </xf>
    <xf numFmtId="0" fontId="0" fillId="0" borderId="0">
      <alignment vertical="center"/>
    </xf>
    <xf numFmtId="0" fontId="0" fillId="0" borderId="0">
      <alignment vertical="center"/>
    </xf>
    <xf numFmtId="0" fontId="47" fillId="24" borderId="0" applyNumberFormat="0" applyBorder="0" applyAlignment="0" applyProtection="0">
      <alignment vertical="center"/>
    </xf>
    <xf numFmtId="0" fontId="0" fillId="0" borderId="0">
      <alignment vertical="center"/>
    </xf>
    <xf numFmtId="0" fontId="0" fillId="0" borderId="0"/>
    <xf numFmtId="0" fontId="47" fillId="24" borderId="0" applyNumberFormat="0" applyBorder="0" applyAlignment="0" applyProtection="0">
      <alignment vertical="center"/>
    </xf>
    <xf numFmtId="0" fontId="0" fillId="0" borderId="0">
      <alignment vertical="center"/>
    </xf>
    <xf numFmtId="0" fontId="0" fillId="0" borderId="0"/>
    <xf numFmtId="0" fontId="47" fillId="24" borderId="0" applyNumberFormat="0" applyBorder="0" applyAlignment="0" applyProtection="0">
      <alignment vertical="center"/>
    </xf>
    <xf numFmtId="0" fontId="0" fillId="0" borderId="0"/>
    <xf numFmtId="0" fontId="0" fillId="0" borderId="0"/>
    <xf numFmtId="0" fontId="47" fillId="24" borderId="0" applyNumberFormat="0" applyBorder="0" applyAlignment="0" applyProtection="0">
      <alignment vertical="center"/>
    </xf>
    <xf numFmtId="0" fontId="0" fillId="0" borderId="0"/>
    <xf numFmtId="0" fontId="0" fillId="0" borderId="0">
      <alignment vertical="center"/>
    </xf>
    <xf numFmtId="0" fontId="48" fillId="17" borderId="0" applyNumberFormat="0" applyBorder="0" applyAlignment="0" applyProtection="0">
      <alignment vertical="center"/>
    </xf>
    <xf numFmtId="0" fontId="47" fillId="47" borderId="0" applyNumberFormat="0" applyBorder="0" applyAlignment="0" applyProtection="0">
      <alignment vertical="center"/>
    </xf>
    <xf numFmtId="0" fontId="44" fillId="0" borderId="0"/>
    <xf numFmtId="0" fontId="0" fillId="0" borderId="0">
      <alignment vertical="center"/>
    </xf>
    <xf numFmtId="0" fontId="0" fillId="0" borderId="0"/>
    <xf numFmtId="0" fontId="47" fillId="47" borderId="0" applyNumberFormat="0" applyBorder="0" applyAlignment="0" applyProtection="0">
      <alignment vertical="center"/>
    </xf>
    <xf numFmtId="0" fontId="0" fillId="0" borderId="0"/>
    <xf numFmtId="0" fontId="0" fillId="0" borderId="0">
      <alignment vertical="center"/>
    </xf>
    <xf numFmtId="0" fontId="77" fillId="0" borderId="0"/>
    <xf numFmtId="0" fontId="0" fillId="0" borderId="0">
      <alignment vertical="center"/>
    </xf>
    <xf numFmtId="0" fontId="47" fillId="47" borderId="0" applyNumberFormat="0" applyBorder="0" applyAlignment="0" applyProtection="0">
      <alignment vertical="center"/>
    </xf>
    <xf numFmtId="0" fontId="0" fillId="0" borderId="0">
      <alignment vertical="center"/>
    </xf>
    <xf numFmtId="0" fontId="0" fillId="0" borderId="0"/>
    <xf numFmtId="0" fontId="47" fillId="47" borderId="0" applyNumberFormat="0" applyBorder="0" applyAlignment="0" applyProtection="0">
      <alignment vertical="center"/>
    </xf>
    <xf numFmtId="0" fontId="0" fillId="0" borderId="0"/>
    <xf numFmtId="0" fontId="47" fillId="47" borderId="0" applyNumberFormat="0" applyBorder="0" applyAlignment="0" applyProtection="0">
      <alignment vertical="center"/>
    </xf>
    <xf numFmtId="0" fontId="0" fillId="0" borderId="0"/>
    <xf numFmtId="0" fontId="0" fillId="0" borderId="0">
      <alignment vertical="center"/>
    </xf>
    <xf numFmtId="0" fontId="48" fillId="48" borderId="0" applyNumberFormat="0" applyBorder="0" applyAlignment="0" applyProtection="0">
      <alignment vertical="center"/>
    </xf>
    <xf numFmtId="0" fontId="47" fillId="49" borderId="0" applyNumberFormat="0" applyBorder="0" applyAlignment="0" applyProtection="0">
      <alignment vertical="center"/>
    </xf>
    <xf numFmtId="0" fontId="0" fillId="0" borderId="0"/>
    <xf numFmtId="0" fontId="47" fillId="24" borderId="0" applyNumberFormat="0" applyBorder="0" applyAlignment="0" applyProtection="0">
      <alignment vertical="center"/>
    </xf>
    <xf numFmtId="0" fontId="0" fillId="0" borderId="0">
      <alignment vertical="center"/>
    </xf>
    <xf numFmtId="0" fontId="47" fillId="49" borderId="0" applyNumberFormat="0" applyBorder="0" applyAlignment="0" applyProtection="0">
      <alignment vertical="center"/>
    </xf>
    <xf numFmtId="0" fontId="0" fillId="0" borderId="0"/>
    <xf numFmtId="0" fontId="47" fillId="49" borderId="0" applyNumberFormat="0" applyBorder="0" applyAlignment="0" applyProtection="0">
      <alignment vertical="center"/>
    </xf>
    <xf numFmtId="0" fontId="47" fillId="49" borderId="0" applyNumberFormat="0" applyBorder="0" applyAlignment="0" applyProtection="0">
      <alignment vertical="center"/>
    </xf>
    <xf numFmtId="0" fontId="47" fillId="50" borderId="0" applyNumberFormat="0" applyBorder="0" applyAlignment="0" applyProtection="0">
      <alignment vertical="center"/>
    </xf>
    <xf numFmtId="0" fontId="47" fillId="49" borderId="0" applyNumberFormat="0" applyBorder="0" applyAlignment="0" applyProtection="0">
      <alignment vertical="center"/>
    </xf>
    <xf numFmtId="0" fontId="0" fillId="0" borderId="0"/>
    <xf numFmtId="0" fontId="0" fillId="0" borderId="0">
      <alignment vertical="center"/>
    </xf>
    <xf numFmtId="0" fontId="48" fillId="51" borderId="0" applyNumberFormat="0" applyBorder="0" applyAlignment="0" applyProtection="0">
      <alignment vertical="center"/>
    </xf>
    <xf numFmtId="0" fontId="47" fillId="50" borderId="0" applyNumberFormat="0" applyBorder="0" applyAlignment="0" applyProtection="0">
      <alignment vertical="center"/>
    </xf>
    <xf numFmtId="0" fontId="0" fillId="0" borderId="0">
      <alignment vertical="center"/>
    </xf>
    <xf numFmtId="0" fontId="0" fillId="0" borderId="0">
      <alignment vertical="center"/>
    </xf>
    <xf numFmtId="0" fontId="47" fillId="50" borderId="0" applyNumberFormat="0" applyBorder="0" applyAlignment="0" applyProtection="0">
      <alignment vertical="center"/>
    </xf>
    <xf numFmtId="0" fontId="0" fillId="0" borderId="0"/>
    <xf numFmtId="0" fontId="0" fillId="0" borderId="0">
      <alignment vertical="center"/>
    </xf>
    <xf numFmtId="0" fontId="47" fillId="50"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47" fillId="5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7" fillId="5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7" fillId="17" borderId="0" applyNumberFormat="0" applyBorder="0" applyAlignment="0" applyProtection="0">
      <alignment vertical="center"/>
    </xf>
    <xf numFmtId="0" fontId="0" fillId="0" borderId="0"/>
    <xf numFmtId="0" fontId="0" fillId="0" borderId="0">
      <alignment vertical="center"/>
    </xf>
    <xf numFmtId="0" fontId="47" fillId="17" borderId="0" applyNumberFormat="0" applyBorder="0" applyAlignment="0" applyProtection="0">
      <alignment vertical="center"/>
    </xf>
    <xf numFmtId="0" fontId="0" fillId="0" borderId="0">
      <alignment vertical="center"/>
    </xf>
    <xf numFmtId="0" fontId="47" fillId="17" borderId="0" applyNumberFormat="0" applyBorder="0" applyAlignment="0" applyProtection="0">
      <alignment vertical="center"/>
    </xf>
    <xf numFmtId="0" fontId="0" fillId="0" borderId="0">
      <alignment vertical="center"/>
    </xf>
    <xf numFmtId="0" fontId="47" fillId="17" borderId="0" applyNumberFormat="0" applyBorder="0" applyAlignment="0" applyProtection="0">
      <alignment vertical="center"/>
    </xf>
    <xf numFmtId="0" fontId="0" fillId="0" borderId="0"/>
    <xf numFmtId="0" fontId="0" fillId="0" borderId="0">
      <alignment vertical="center"/>
    </xf>
    <xf numFmtId="0" fontId="47" fillId="17" borderId="0" applyNumberFormat="0" applyBorder="0" applyAlignment="0" applyProtection="0">
      <alignment vertical="center"/>
    </xf>
    <xf numFmtId="0" fontId="0" fillId="0" borderId="0">
      <alignment vertical="center"/>
    </xf>
    <xf numFmtId="0" fontId="0" fillId="0" borderId="0"/>
    <xf numFmtId="0" fontId="47" fillId="48" borderId="0" applyNumberFormat="0" applyBorder="0" applyAlignment="0" applyProtection="0">
      <alignment vertical="center"/>
    </xf>
    <xf numFmtId="0" fontId="47" fillId="48" borderId="0" applyNumberFormat="0" applyBorder="0" applyAlignment="0" applyProtection="0">
      <alignment vertical="center"/>
    </xf>
    <xf numFmtId="0" fontId="47" fillId="48" borderId="0" applyNumberFormat="0" applyBorder="0" applyAlignment="0" applyProtection="0">
      <alignment vertical="center"/>
    </xf>
    <xf numFmtId="0" fontId="0" fillId="0" borderId="0">
      <alignment vertical="center"/>
    </xf>
    <xf numFmtId="0" fontId="47" fillId="48" borderId="0" applyNumberFormat="0" applyBorder="0" applyAlignment="0" applyProtection="0">
      <alignment vertical="center"/>
    </xf>
    <xf numFmtId="0" fontId="0" fillId="0" borderId="0"/>
    <xf numFmtId="0" fontId="0" fillId="0" borderId="0">
      <alignment vertical="center"/>
    </xf>
    <xf numFmtId="0" fontId="47" fillId="48" borderId="0" applyNumberFormat="0" applyBorder="0" applyAlignment="0" applyProtection="0">
      <alignment vertical="center"/>
    </xf>
    <xf numFmtId="0" fontId="47" fillId="24" borderId="0" applyNumberFormat="0" applyBorder="0" applyAlignment="0" applyProtection="0">
      <alignment vertical="center"/>
    </xf>
    <xf numFmtId="0" fontId="73" fillId="0" borderId="0" applyNumberFormat="0" applyFill="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47" fillId="24" borderId="0" applyNumberFormat="0" applyBorder="0" applyAlignment="0" applyProtection="0">
      <alignment vertical="center"/>
    </xf>
    <xf numFmtId="0" fontId="47" fillId="50" borderId="0" applyNumberFormat="0" applyBorder="0" applyAlignment="0" applyProtection="0">
      <alignment vertical="center"/>
    </xf>
    <xf numFmtId="0" fontId="0" fillId="0" borderId="0"/>
    <xf numFmtId="0" fontId="0" fillId="0" borderId="0"/>
    <xf numFmtId="0" fontId="47" fillId="50" borderId="0" applyNumberFormat="0" applyBorder="0" applyAlignment="0" applyProtection="0">
      <alignment vertical="center"/>
    </xf>
    <xf numFmtId="0" fontId="0" fillId="0" borderId="0">
      <alignment vertical="center"/>
    </xf>
    <xf numFmtId="0" fontId="48" fillId="51" borderId="0" applyNumberFormat="0" applyBorder="0" applyAlignment="0" applyProtection="0">
      <alignment vertical="center"/>
    </xf>
    <xf numFmtId="0" fontId="0" fillId="0" borderId="0"/>
    <xf numFmtId="0" fontId="47" fillId="50" borderId="0" applyNumberFormat="0" applyBorder="0" applyAlignment="0" applyProtection="0">
      <alignment vertical="center"/>
    </xf>
    <xf numFmtId="0" fontId="0" fillId="0" borderId="0"/>
    <xf numFmtId="0" fontId="47" fillId="50" borderId="0" applyNumberFormat="0" applyBorder="0" applyAlignment="0" applyProtection="0">
      <alignment vertical="center"/>
    </xf>
    <xf numFmtId="0" fontId="0" fillId="0" borderId="0"/>
    <xf numFmtId="0" fontId="48" fillId="52" borderId="0" applyNumberFormat="0" applyBorder="0" applyAlignment="0" applyProtection="0">
      <alignment vertical="center"/>
    </xf>
    <xf numFmtId="0" fontId="47" fillId="53" borderId="0" applyNumberFormat="0" applyBorder="0" applyAlignment="0" applyProtection="0">
      <alignment vertical="center"/>
    </xf>
    <xf numFmtId="0" fontId="0" fillId="0" borderId="0"/>
    <xf numFmtId="0" fontId="51" fillId="13" borderId="0" applyNumberFormat="0" applyBorder="0" applyAlignment="0" applyProtection="0">
      <alignment vertical="center"/>
    </xf>
    <xf numFmtId="0" fontId="47" fillId="53" borderId="0" applyNumberFormat="0" applyBorder="0" applyAlignment="0" applyProtection="0">
      <alignment vertical="center"/>
    </xf>
    <xf numFmtId="0" fontId="47" fillId="53" borderId="0" applyNumberFormat="0" applyBorder="0" applyAlignment="0" applyProtection="0">
      <alignment vertical="center"/>
    </xf>
    <xf numFmtId="0" fontId="47" fillId="53" borderId="0" applyNumberFormat="0" applyBorder="0" applyAlignment="0" applyProtection="0">
      <alignment vertical="center"/>
    </xf>
    <xf numFmtId="0" fontId="0" fillId="0" borderId="0">
      <alignment vertical="center"/>
    </xf>
    <xf numFmtId="0" fontId="47" fillId="53" borderId="0" applyNumberFormat="0" applyBorder="0" applyAlignment="0" applyProtection="0">
      <alignment vertical="center"/>
    </xf>
    <xf numFmtId="0" fontId="48" fillId="51" borderId="0" applyNumberFormat="0" applyBorder="0" applyAlignment="0" applyProtection="0">
      <alignment vertical="center"/>
    </xf>
    <xf numFmtId="0" fontId="76" fillId="16" borderId="0" applyNumberFormat="0" applyBorder="0" applyAlignment="0" applyProtection="0">
      <alignment vertical="center"/>
    </xf>
    <xf numFmtId="0" fontId="0" fillId="0" borderId="0">
      <alignment vertical="center"/>
    </xf>
    <xf numFmtId="0" fontId="48" fillId="46" borderId="0" applyNumberFormat="0" applyBorder="0" applyAlignment="0" applyProtection="0">
      <alignment vertical="center"/>
    </xf>
    <xf numFmtId="0" fontId="0" fillId="0" borderId="0">
      <alignment vertical="center"/>
    </xf>
    <xf numFmtId="0" fontId="48" fillId="46" borderId="0" applyNumberFormat="0" applyBorder="0" applyAlignment="0" applyProtection="0">
      <alignment vertical="center"/>
    </xf>
    <xf numFmtId="0" fontId="0" fillId="0" borderId="0">
      <alignment vertical="center"/>
    </xf>
    <xf numFmtId="0" fontId="48" fillId="46" borderId="0" applyNumberFormat="0" applyBorder="0" applyAlignment="0" applyProtection="0">
      <alignment vertical="center"/>
    </xf>
    <xf numFmtId="0" fontId="0" fillId="0" borderId="0">
      <alignment vertical="center"/>
    </xf>
    <xf numFmtId="43" fontId="47" fillId="0" borderId="0" applyFont="0" applyFill="0" applyBorder="0" applyAlignment="0" applyProtection="0">
      <alignment vertical="center"/>
    </xf>
    <xf numFmtId="0" fontId="0" fillId="0" borderId="0"/>
    <xf numFmtId="0" fontId="0" fillId="0" borderId="0"/>
    <xf numFmtId="0" fontId="48" fillId="46" borderId="0" applyNumberFormat="0" applyBorder="0" applyAlignment="0" applyProtection="0">
      <alignment vertical="center"/>
    </xf>
    <xf numFmtId="0" fontId="0" fillId="0" borderId="0"/>
    <xf numFmtId="9" fontId="0" fillId="0" borderId="0" applyFont="0" applyFill="0" applyBorder="0" applyAlignment="0" applyProtection="0">
      <alignment vertical="center"/>
    </xf>
    <xf numFmtId="0" fontId="0" fillId="0" borderId="0"/>
    <xf numFmtId="0" fontId="48" fillId="17" borderId="0" applyNumberFormat="0" applyBorder="0" applyAlignment="0" applyProtection="0">
      <alignment vertical="center"/>
    </xf>
    <xf numFmtId="0" fontId="0" fillId="0" borderId="0">
      <alignment vertical="center"/>
    </xf>
    <xf numFmtId="0" fontId="47" fillId="54" borderId="27" applyNumberFormat="0" applyFont="0" applyAlignment="0" applyProtection="0">
      <alignment vertical="center"/>
    </xf>
    <xf numFmtId="0" fontId="0" fillId="0" borderId="0"/>
    <xf numFmtId="0" fontId="48" fillId="17" borderId="0" applyNumberFormat="0" applyBorder="0" applyAlignment="0" applyProtection="0">
      <alignment vertical="center"/>
    </xf>
    <xf numFmtId="0" fontId="0" fillId="0" borderId="0">
      <alignment vertical="center"/>
    </xf>
    <xf numFmtId="0" fontId="48" fillId="48" borderId="0" applyNumberFormat="0" applyBorder="0" applyAlignment="0" applyProtection="0">
      <alignment vertical="center"/>
    </xf>
    <xf numFmtId="0" fontId="0" fillId="0" borderId="0">
      <alignment vertical="center"/>
    </xf>
    <xf numFmtId="0" fontId="48" fillId="48" borderId="0" applyNumberFormat="0" applyBorder="0" applyAlignment="0" applyProtection="0">
      <alignment vertical="center"/>
    </xf>
    <xf numFmtId="0" fontId="0" fillId="0" borderId="0"/>
    <xf numFmtId="0" fontId="48" fillId="48" borderId="0" applyNumberFormat="0" applyBorder="0" applyAlignment="0" applyProtection="0">
      <alignment vertical="center"/>
    </xf>
    <xf numFmtId="0" fontId="0" fillId="0" borderId="0"/>
    <xf numFmtId="0" fontId="0" fillId="0" borderId="0"/>
    <xf numFmtId="0" fontId="48" fillId="48"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48" fillId="51"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44" fillId="0" borderId="0"/>
    <xf numFmtId="0" fontId="0" fillId="0" borderId="0">
      <alignment vertical="center"/>
    </xf>
    <xf numFmtId="0" fontId="0" fillId="0" borderId="0"/>
    <xf numFmtId="0" fontId="48" fillId="51" borderId="0" applyNumberFormat="0" applyBorder="0" applyAlignment="0" applyProtection="0">
      <alignment vertical="center"/>
    </xf>
    <xf numFmtId="0" fontId="0" fillId="0" borderId="0">
      <alignment vertical="center"/>
    </xf>
    <xf numFmtId="0" fontId="48" fillId="52"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48" fillId="52" borderId="0" applyNumberFormat="0" applyBorder="0" applyAlignment="0" applyProtection="0">
      <alignment vertical="center"/>
    </xf>
    <xf numFmtId="0" fontId="0" fillId="0" borderId="0">
      <alignment vertical="center"/>
    </xf>
    <xf numFmtId="0" fontId="48" fillId="52" borderId="0" applyNumberFormat="0" applyBorder="0" applyAlignment="0" applyProtection="0">
      <alignment vertical="center"/>
    </xf>
    <xf numFmtId="0" fontId="0" fillId="0" borderId="0"/>
    <xf numFmtId="0" fontId="78" fillId="0" borderId="0" applyNumberFormat="0" applyFill="0" applyBorder="0" applyAlignment="0" applyProtection="0">
      <alignment vertical="center"/>
    </xf>
    <xf numFmtId="0" fontId="76" fillId="16" borderId="0" applyNumberFormat="0" applyBorder="0" applyAlignment="0" applyProtection="0">
      <alignment vertical="center"/>
    </xf>
    <xf numFmtId="41" fontId="0" fillId="0" borderId="0" applyFont="0" applyFill="0" applyBorder="0" applyAlignment="0" applyProtection="0"/>
    <xf numFmtId="0" fontId="48" fillId="52" borderId="0" applyNumberFormat="0" applyBorder="0" applyAlignment="0" applyProtection="0">
      <alignment vertical="center"/>
    </xf>
    <xf numFmtId="0" fontId="54" fillId="16" borderId="0" applyNumberFormat="0" applyBorder="0" applyAlignment="0" applyProtection="0">
      <alignment vertical="center"/>
    </xf>
    <xf numFmtId="0" fontId="0" fillId="0" borderId="0"/>
    <xf numFmtId="0" fontId="48" fillId="15" borderId="0" applyNumberFormat="0" applyBorder="0" applyAlignment="0" applyProtection="0">
      <alignment vertical="center"/>
    </xf>
    <xf numFmtId="0" fontId="48" fillId="15" borderId="0" applyNumberFormat="0" applyBorder="0" applyAlignment="0" applyProtection="0">
      <alignment vertical="center"/>
    </xf>
    <xf numFmtId="0" fontId="0" fillId="0" borderId="0">
      <alignment vertical="center"/>
    </xf>
    <xf numFmtId="0" fontId="48" fillId="15" borderId="0" applyNumberFormat="0" applyBorder="0" applyAlignment="0" applyProtection="0">
      <alignment vertical="center"/>
    </xf>
    <xf numFmtId="0" fontId="0" fillId="0" borderId="0">
      <alignment vertical="center"/>
    </xf>
    <xf numFmtId="0" fontId="48" fillId="15" borderId="0" applyNumberFormat="0" applyBorder="0" applyAlignment="0" applyProtection="0">
      <alignment vertical="center"/>
    </xf>
    <xf numFmtId="0" fontId="0" fillId="0" borderId="0"/>
    <xf numFmtId="0" fontId="79" fillId="0" borderId="0" applyNumberFormat="0" applyFill="0" applyBorder="0" applyAlignment="0" applyProtection="0">
      <alignment vertical="top"/>
    </xf>
    <xf numFmtId="0" fontId="0" fillId="0" borderId="0">
      <alignment vertical="center"/>
    </xf>
    <xf numFmtId="0" fontId="0" fillId="0" borderId="0"/>
    <xf numFmtId="0" fontId="0" fillId="0" borderId="0">
      <alignment vertical="center"/>
    </xf>
    <xf numFmtId="43" fontId="47" fillId="0" borderId="0" applyFont="0" applyFill="0" applyBorder="0" applyAlignment="0" applyProtection="0">
      <alignment vertical="center"/>
    </xf>
    <xf numFmtId="0" fontId="0" fillId="0" borderId="0"/>
    <xf numFmtId="0" fontId="0" fillId="0" borderId="0"/>
    <xf numFmtId="0" fontId="76" fillId="16" borderId="0" applyNumberFormat="0" applyBorder="0" applyAlignment="0" applyProtection="0">
      <alignment vertical="center"/>
    </xf>
    <xf numFmtId="9" fontId="0" fillId="0" borderId="0" applyFont="0" applyFill="0" applyBorder="0" applyAlignment="0" applyProtection="0">
      <alignment vertical="center"/>
    </xf>
    <xf numFmtId="0" fontId="0" fillId="0" borderId="0"/>
    <xf numFmtId="9" fontId="0" fillId="0" borderId="0" applyFont="0" applyFill="0" applyBorder="0" applyAlignment="0" applyProtection="0">
      <alignment vertical="center"/>
    </xf>
    <xf numFmtId="0" fontId="0" fillId="0" borderId="0"/>
    <xf numFmtId="0" fontId="0" fillId="0" borderId="0"/>
    <xf numFmtId="9" fontId="47" fillId="0" borderId="0" applyFont="0" applyFill="0" applyBorder="0" applyAlignment="0" applyProtection="0">
      <alignment vertical="center"/>
    </xf>
    <xf numFmtId="0" fontId="0" fillId="0" borderId="0"/>
    <xf numFmtId="9" fontId="47" fillId="0" borderId="0" applyFont="0" applyFill="0" applyBorder="0" applyAlignment="0" applyProtection="0">
      <alignment vertical="center"/>
    </xf>
    <xf numFmtId="9" fontId="0" fillId="0" borderId="0" applyFont="0" applyFill="0" applyBorder="0" applyAlignment="0" applyProtection="0">
      <alignment vertical="center"/>
    </xf>
    <xf numFmtId="9" fontId="47"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51" fillId="13" borderId="0" applyNumberFormat="0" applyBorder="0" applyAlignment="0" applyProtection="0">
      <alignment vertical="center"/>
    </xf>
    <xf numFmtId="9" fontId="47" fillId="0" borderId="0" applyFont="0" applyFill="0" applyBorder="0" applyAlignment="0" applyProtection="0">
      <alignment vertical="center"/>
    </xf>
    <xf numFmtId="0" fontId="0" fillId="0" borderId="0">
      <alignment vertical="center"/>
    </xf>
    <xf numFmtId="0" fontId="0" fillId="0" borderId="0"/>
    <xf numFmtId="0" fontId="0" fillId="0" borderId="0">
      <alignment vertical="center"/>
    </xf>
    <xf numFmtId="9" fontId="47" fillId="0" borderId="0" applyFont="0" applyFill="0" applyBorder="0" applyAlignment="0" applyProtection="0">
      <alignment vertical="center"/>
    </xf>
    <xf numFmtId="0" fontId="0" fillId="0" borderId="0">
      <alignment vertical="center"/>
    </xf>
    <xf numFmtId="0" fontId="0" fillId="0" borderId="0">
      <alignment vertical="center"/>
    </xf>
    <xf numFmtId="9" fontId="0" fillId="0" borderId="0" applyFont="0" applyFill="0" applyBorder="0" applyAlignment="0" applyProtection="0"/>
    <xf numFmtId="0" fontId="0" fillId="0" borderId="0"/>
    <xf numFmtId="0" fontId="0" fillId="0" borderId="0">
      <alignment vertical="center"/>
    </xf>
    <xf numFmtId="0" fontId="0" fillId="0" borderId="0">
      <alignment vertical="center"/>
    </xf>
    <xf numFmtId="9" fontId="0" fillId="0" borderId="0" applyFont="0" applyFill="0" applyBorder="0" applyAlignment="0" applyProtection="0"/>
    <xf numFmtId="0" fontId="0" fillId="0" borderId="0"/>
    <xf numFmtId="0" fontId="0" fillId="0" borderId="0"/>
    <xf numFmtId="9" fontId="47" fillId="0" borderId="0" applyFont="0" applyFill="0" applyBorder="0" applyAlignment="0" applyProtection="0">
      <alignment vertical="center"/>
    </xf>
    <xf numFmtId="9" fontId="47" fillId="0" borderId="0" applyFont="0" applyFill="0" applyBorder="0" applyAlignment="0" applyProtection="0">
      <alignment vertical="center"/>
    </xf>
    <xf numFmtId="0" fontId="0" fillId="0" borderId="0">
      <alignment vertical="center"/>
    </xf>
    <xf numFmtId="0" fontId="75" fillId="13" borderId="0" applyNumberFormat="0" applyBorder="0" applyAlignment="0" applyProtection="0">
      <alignment vertical="center"/>
    </xf>
    <xf numFmtId="9" fontId="0" fillId="0" borderId="0" applyFont="0" applyFill="0" applyBorder="0" applyAlignment="0" applyProtection="0"/>
    <xf numFmtId="0" fontId="0" fillId="0" borderId="0"/>
    <xf numFmtId="0" fontId="0" fillId="0" borderId="0">
      <alignment vertical="center"/>
    </xf>
    <xf numFmtId="0" fontId="75" fillId="13" borderId="0" applyNumberFormat="0" applyBorder="0" applyAlignment="0" applyProtection="0">
      <alignment vertical="center"/>
    </xf>
    <xf numFmtId="9" fontId="0" fillId="0" borderId="0" applyFont="0" applyFill="0" applyBorder="0" applyAlignment="0" applyProtection="0"/>
    <xf numFmtId="0" fontId="0" fillId="0" borderId="0">
      <alignment vertical="center"/>
    </xf>
    <xf numFmtId="0" fontId="75" fillId="13" borderId="0" applyNumberFormat="0" applyBorder="0" applyAlignment="0" applyProtection="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xf numFmtId="0" fontId="80" fillId="0" borderId="28" applyNumberFormat="0" applyFill="0" applyAlignment="0" applyProtection="0">
      <alignment vertical="center"/>
    </xf>
    <xf numFmtId="0" fontId="0" fillId="0" borderId="0">
      <alignment vertical="center"/>
    </xf>
    <xf numFmtId="0" fontId="81" fillId="0" borderId="29" applyNumberFormat="0" applyFill="0" applyAlignment="0" applyProtection="0">
      <alignment vertical="center"/>
    </xf>
    <xf numFmtId="0" fontId="0" fillId="0" borderId="0"/>
    <xf numFmtId="0" fontId="81" fillId="0" borderId="29" applyNumberFormat="0" applyFill="0" applyAlignment="0" applyProtection="0">
      <alignment vertical="center"/>
    </xf>
    <xf numFmtId="0" fontId="81" fillId="0" borderId="29" applyNumberFormat="0" applyFill="0" applyAlignment="0" applyProtection="0">
      <alignment vertical="center"/>
    </xf>
    <xf numFmtId="0" fontId="81" fillId="0" borderId="29" applyNumberFormat="0" applyFill="0" applyAlignment="0" applyProtection="0">
      <alignment vertical="center"/>
    </xf>
    <xf numFmtId="0" fontId="0" fillId="0" borderId="0">
      <alignment vertical="center"/>
    </xf>
    <xf numFmtId="0" fontId="81" fillId="0" borderId="29" applyNumberFormat="0" applyFill="0" applyAlignment="0" applyProtection="0">
      <alignment vertical="center"/>
    </xf>
    <xf numFmtId="0" fontId="0" fillId="0" borderId="0"/>
    <xf numFmtId="0" fontId="76" fillId="16" borderId="0" applyNumberFormat="0" applyBorder="0" applyAlignment="0" applyProtection="0">
      <alignment vertical="center"/>
    </xf>
    <xf numFmtId="0" fontId="80" fillId="0" borderId="28" applyNumberFormat="0" applyFill="0" applyAlignment="0" applyProtection="0">
      <alignment vertical="center"/>
    </xf>
    <xf numFmtId="0" fontId="0" fillId="0" borderId="0"/>
    <xf numFmtId="0" fontId="80" fillId="0" borderId="28" applyNumberFormat="0" applyFill="0" applyAlignment="0" applyProtection="0">
      <alignment vertical="center"/>
    </xf>
    <xf numFmtId="0" fontId="18" fillId="0" borderId="0">
      <alignment vertical="center"/>
    </xf>
    <xf numFmtId="0" fontId="0" fillId="0" borderId="0">
      <alignment vertical="center"/>
    </xf>
    <xf numFmtId="0" fontId="0" fillId="0" borderId="0">
      <alignment vertical="center"/>
    </xf>
    <xf numFmtId="0" fontId="80" fillId="0" borderId="28" applyNumberFormat="0" applyFill="0" applyAlignment="0" applyProtection="0">
      <alignment vertical="center"/>
    </xf>
    <xf numFmtId="0" fontId="0" fillId="0" borderId="0">
      <alignment vertical="center"/>
    </xf>
    <xf numFmtId="0" fontId="0" fillId="0" borderId="0"/>
    <xf numFmtId="0" fontId="80" fillId="0" borderId="28" applyNumberFormat="0" applyFill="0" applyAlignment="0" applyProtection="0">
      <alignment vertical="center"/>
    </xf>
    <xf numFmtId="0" fontId="73" fillId="0" borderId="30" applyNumberFormat="0" applyFill="0" applyAlignment="0" applyProtection="0">
      <alignment vertical="center"/>
    </xf>
    <xf numFmtId="0" fontId="0" fillId="0" borderId="0">
      <alignment vertical="center"/>
    </xf>
    <xf numFmtId="0" fontId="73" fillId="0" borderId="30" applyNumberFormat="0" applyFill="0" applyAlignment="0" applyProtection="0">
      <alignment vertical="center"/>
    </xf>
    <xf numFmtId="0" fontId="0" fillId="0" borderId="0">
      <alignment vertical="center"/>
    </xf>
    <xf numFmtId="0" fontId="73" fillId="0" borderId="30" applyNumberFormat="0" applyFill="0" applyAlignment="0" applyProtection="0">
      <alignment vertical="center"/>
    </xf>
    <xf numFmtId="0" fontId="0" fillId="0" borderId="0">
      <alignment vertical="center"/>
    </xf>
    <xf numFmtId="0" fontId="73" fillId="0" borderId="30" applyNumberFormat="0" applyFill="0" applyAlignment="0" applyProtection="0">
      <alignment vertical="center"/>
    </xf>
    <xf numFmtId="0" fontId="0" fillId="0" borderId="0">
      <alignment vertical="center"/>
    </xf>
    <xf numFmtId="0" fontId="0" fillId="0" borderId="0"/>
    <xf numFmtId="0" fontId="73" fillId="0" borderId="30" applyNumberFormat="0" applyFill="0" applyAlignment="0" applyProtection="0">
      <alignment vertical="center"/>
    </xf>
    <xf numFmtId="0" fontId="0" fillId="0" borderId="0">
      <alignment vertical="center"/>
    </xf>
    <xf numFmtId="0" fontId="73" fillId="0" borderId="0" applyNumberFormat="0" applyFill="0" applyBorder="0" applyAlignment="0" applyProtection="0">
      <alignment vertical="center"/>
    </xf>
    <xf numFmtId="0" fontId="0" fillId="0" borderId="0">
      <alignment vertical="center"/>
    </xf>
    <xf numFmtId="43" fontId="47" fillId="0" borderId="0" applyFont="0" applyFill="0" applyBorder="0" applyAlignment="0" applyProtection="0">
      <alignment vertical="center"/>
    </xf>
    <xf numFmtId="0" fontId="73" fillId="0" borderId="0" applyNumberFormat="0" applyFill="0" applyBorder="0" applyAlignment="0" applyProtection="0">
      <alignment vertical="center"/>
    </xf>
    <xf numFmtId="0" fontId="0" fillId="0" borderId="0">
      <alignment vertical="center"/>
    </xf>
    <xf numFmtId="43" fontId="47" fillId="0" borderId="0" applyFont="0" applyFill="0" applyBorder="0" applyAlignment="0" applyProtection="0">
      <alignment vertical="center"/>
    </xf>
    <xf numFmtId="0" fontId="73" fillId="0" borderId="0" applyNumberFormat="0" applyFill="0" applyBorder="0" applyAlignment="0" applyProtection="0">
      <alignment vertical="center"/>
    </xf>
    <xf numFmtId="0" fontId="0" fillId="0" borderId="0">
      <alignment vertical="center"/>
    </xf>
    <xf numFmtId="43" fontId="47" fillId="0" borderId="0" applyFont="0" applyFill="0" applyBorder="0" applyAlignment="0" applyProtection="0">
      <alignment vertical="center"/>
    </xf>
    <xf numFmtId="0" fontId="82" fillId="0" borderId="0" applyNumberFormat="0" applyFill="0" applyBorder="0" applyAlignment="0" applyProtection="0">
      <alignment vertical="center"/>
    </xf>
    <xf numFmtId="0" fontId="0" fillId="0" borderId="0">
      <alignment vertical="center"/>
    </xf>
    <xf numFmtId="0" fontId="82" fillId="0" borderId="0" applyNumberFormat="0" applyFill="0" applyBorder="0" applyAlignment="0" applyProtection="0">
      <alignment vertical="center"/>
    </xf>
    <xf numFmtId="0" fontId="0" fillId="0" borderId="0"/>
    <xf numFmtId="0" fontId="0" fillId="0" borderId="0"/>
    <xf numFmtId="0" fontId="0" fillId="0" borderId="0">
      <alignment vertical="center"/>
    </xf>
    <xf numFmtId="0" fontId="0" fillId="0" borderId="0">
      <alignment vertical="center"/>
    </xf>
    <xf numFmtId="0" fontId="82" fillId="0" borderId="0" applyNumberFormat="0" applyFill="0" applyBorder="0" applyAlignment="0" applyProtection="0">
      <alignment vertical="center"/>
    </xf>
    <xf numFmtId="0" fontId="0" fillId="0" borderId="0">
      <alignment vertical="center"/>
    </xf>
    <xf numFmtId="0" fontId="82"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82" fillId="0" borderId="0" applyNumberFormat="0" applyFill="0" applyBorder="0" applyAlignment="0" applyProtection="0">
      <alignment vertical="center"/>
    </xf>
    <xf numFmtId="0" fontId="76" fillId="16" borderId="0" applyNumberFormat="0" applyBorder="0" applyAlignment="0" applyProtection="0">
      <alignment vertical="center"/>
    </xf>
    <xf numFmtId="0" fontId="51" fillId="13" borderId="0" applyNumberFormat="0" applyBorder="0" applyAlignment="0" applyProtection="0">
      <alignment vertical="center"/>
    </xf>
    <xf numFmtId="0" fontId="0" fillId="0" borderId="0"/>
    <xf numFmtId="0" fontId="0" fillId="0" borderId="0">
      <alignment vertical="center"/>
    </xf>
    <xf numFmtId="0" fontId="76" fillId="16" borderId="0" applyNumberFormat="0" applyBorder="0" applyAlignment="0" applyProtection="0">
      <alignment vertical="center"/>
    </xf>
    <xf numFmtId="0" fontId="76" fillId="16" borderId="0" applyNumberFormat="0" applyBorder="0" applyAlignment="0" applyProtection="0">
      <alignment vertical="center"/>
    </xf>
    <xf numFmtId="0" fontId="0" fillId="0" borderId="0">
      <alignment vertical="center"/>
    </xf>
    <xf numFmtId="0" fontId="76" fillId="16" borderId="0" applyNumberFormat="0" applyBorder="0" applyAlignment="0" applyProtection="0">
      <alignment vertical="center"/>
    </xf>
    <xf numFmtId="0" fontId="76" fillId="16" borderId="0" applyNumberFormat="0" applyBorder="0" applyAlignment="0" applyProtection="0">
      <alignment vertical="center"/>
    </xf>
    <xf numFmtId="0" fontId="0" fillId="0" borderId="0"/>
    <xf numFmtId="0" fontId="76" fillId="16" borderId="0" applyNumberFormat="0" applyBorder="0" applyAlignment="0" applyProtection="0">
      <alignment vertical="center"/>
    </xf>
    <xf numFmtId="0" fontId="76" fillId="16" borderId="0" applyNumberFormat="0" applyBorder="0" applyAlignment="0" applyProtection="0">
      <alignment vertical="center"/>
    </xf>
    <xf numFmtId="0" fontId="76" fillId="16" borderId="0" applyNumberFormat="0" applyBorder="0" applyAlignment="0" applyProtection="0">
      <alignment vertical="center"/>
    </xf>
    <xf numFmtId="0" fontId="0" fillId="0" borderId="0"/>
    <xf numFmtId="0" fontId="76" fillId="16" borderId="0" applyNumberFormat="0" applyBorder="0" applyAlignment="0" applyProtection="0">
      <alignment vertical="center"/>
    </xf>
    <xf numFmtId="0" fontId="76" fillId="16" borderId="0" applyNumberFormat="0" applyBorder="0" applyAlignment="0" applyProtection="0">
      <alignment vertical="center"/>
    </xf>
    <xf numFmtId="0" fontId="0" fillId="0" borderId="0">
      <alignment vertical="center"/>
    </xf>
    <xf numFmtId="0" fontId="0" fillId="0" borderId="0"/>
    <xf numFmtId="0" fontId="76" fillId="16" borderId="0" applyNumberFormat="0" applyBorder="0" applyAlignment="0" applyProtection="0">
      <alignment vertical="center"/>
    </xf>
    <xf numFmtId="0" fontId="76" fillId="16" borderId="0" applyNumberFormat="0" applyBorder="0" applyAlignment="0" applyProtection="0">
      <alignment vertical="center"/>
    </xf>
    <xf numFmtId="0" fontId="0" fillId="0" borderId="0">
      <alignment vertical="center"/>
    </xf>
    <xf numFmtId="0" fontId="0" fillId="0" borderId="0"/>
    <xf numFmtId="0" fontId="76" fillId="16" borderId="0" applyNumberFormat="0" applyBorder="0" applyAlignment="0" applyProtection="0">
      <alignment vertical="center"/>
    </xf>
    <xf numFmtId="0" fontId="54" fillId="16" borderId="0" applyNumberFormat="0" applyBorder="0" applyAlignment="0" applyProtection="0">
      <alignment vertical="center"/>
    </xf>
    <xf numFmtId="0" fontId="0" fillId="0" borderId="0"/>
    <xf numFmtId="0" fontId="0" fillId="0" borderId="0"/>
    <xf numFmtId="0" fontId="54" fillId="16" borderId="0" applyNumberFormat="0" applyBorder="0" applyAlignment="0" applyProtection="0">
      <alignment vertical="center"/>
    </xf>
    <xf numFmtId="0" fontId="0" fillId="0" borderId="0"/>
    <xf numFmtId="0" fontId="0" fillId="0" borderId="0">
      <alignment vertical="center"/>
    </xf>
    <xf numFmtId="0" fontId="54" fillId="16" borderId="0" applyNumberFormat="0" applyBorder="0" applyAlignment="0" applyProtection="0">
      <alignment vertical="center"/>
    </xf>
    <xf numFmtId="0" fontId="63" fillId="16" borderId="0" applyNumberFormat="0" applyBorder="0" applyAlignment="0" applyProtection="0">
      <alignment vertical="center"/>
    </xf>
    <xf numFmtId="0" fontId="54" fillId="16" borderId="0" applyNumberFormat="0" applyBorder="0" applyAlignment="0" applyProtection="0">
      <alignment vertical="center"/>
    </xf>
    <xf numFmtId="0" fontId="0" fillId="0" borderId="0"/>
    <xf numFmtId="0" fontId="54" fillId="16" borderId="0" applyNumberFormat="0" applyBorder="0" applyAlignment="0" applyProtection="0">
      <alignment vertical="center"/>
    </xf>
    <xf numFmtId="0" fontId="54" fillId="16" borderId="0" applyNumberFormat="0" applyBorder="0" applyAlignment="0" applyProtection="0">
      <alignment vertical="center"/>
    </xf>
    <xf numFmtId="0" fontId="0" fillId="0" borderId="0">
      <alignment vertical="center"/>
    </xf>
    <xf numFmtId="0" fontId="0" fillId="0" borderId="0">
      <alignment vertical="center"/>
    </xf>
    <xf numFmtId="0" fontId="63" fillId="16" borderId="0" applyNumberFormat="0" applyBorder="0" applyAlignment="0" applyProtection="0">
      <alignment vertical="center"/>
    </xf>
    <xf numFmtId="0" fontId="0" fillId="0" borderId="0"/>
    <xf numFmtId="0" fontId="63" fillId="1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51" fillId="13" borderId="0" applyNumberFormat="0" applyBorder="0" applyAlignment="0" applyProtection="0">
      <alignment vertical="center"/>
    </xf>
    <xf numFmtId="0" fontId="63" fillId="16" borderId="0" applyNumberFormat="0" applyBorder="0" applyAlignment="0" applyProtection="0">
      <alignment vertical="center"/>
    </xf>
    <xf numFmtId="0" fontId="0" fillId="0" borderId="0"/>
    <xf numFmtId="0" fontId="63" fillId="16" borderId="0" applyNumberFormat="0" applyBorder="0" applyAlignment="0" applyProtection="0">
      <alignment vertical="center"/>
    </xf>
    <xf numFmtId="0" fontId="0" fillId="0" borderId="0">
      <alignment vertical="center"/>
    </xf>
    <xf numFmtId="0" fontId="0" fillId="0" borderId="0"/>
    <xf numFmtId="0" fontId="63" fillId="16" borderId="0" applyNumberFormat="0" applyBorder="0" applyAlignment="0" applyProtection="0">
      <alignment vertical="center"/>
    </xf>
    <xf numFmtId="0" fontId="0" fillId="0" borderId="0"/>
    <xf numFmtId="0" fontId="44"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8" fillId="0" borderId="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18"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18" fillId="0" borderId="0"/>
    <xf numFmtId="0" fontId="0" fillId="0" borderId="0">
      <alignment vertical="center"/>
    </xf>
    <xf numFmtId="0" fontId="0" fillId="0" borderId="0">
      <alignment vertical="center"/>
    </xf>
    <xf numFmtId="0" fontId="18" fillId="0" borderId="0">
      <alignment vertical="center"/>
    </xf>
    <xf numFmtId="0" fontId="0" fillId="0" borderId="0">
      <alignment vertical="center"/>
    </xf>
    <xf numFmtId="0" fontId="0" fillId="0" borderId="0">
      <alignment vertical="center"/>
    </xf>
    <xf numFmtId="0" fontId="0" fillId="0" borderId="0">
      <alignment vertical="center"/>
    </xf>
    <xf numFmtId="0" fontId="18"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83" fillId="55" borderId="0" applyNumberFormat="0" applyBorder="0" applyAlignment="0" applyProtection="0">
      <alignment vertical="center"/>
    </xf>
    <xf numFmtId="0" fontId="0" fillId="0" borderId="0">
      <alignment vertical="center"/>
    </xf>
    <xf numFmtId="0" fontId="18" fillId="0" borderId="0"/>
    <xf numFmtId="0" fontId="0" fillId="0" borderId="0"/>
    <xf numFmtId="0" fontId="0" fillId="0" borderId="0">
      <alignment vertical="center"/>
    </xf>
    <xf numFmtId="0" fontId="0" fillId="0" borderId="0">
      <alignment vertical="center"/>
    </xf>
    <xf numFmtId="0" fontId="44" fillId="0" borderId="0">
      <alignment vertical="center"/>
    </xf>
    <xf numFmtId="0" fontId="48" fillId="56" borderId="0" applyNumberFormat="0" applyBorder="0" applyAlignment="0" applyProtection="0">
      <alignment vertical="center"/>
    </xf>
    <xf numFmtId="0" fontId="0" fillId="0" borderId="0">
      <alignment vertical="center"/>
    </xf>
    <xf numFmtId="0" fontId="0" fillId="0" borderId="0">
      <alignment vertical="center"/>
    </xf>
    <xf numFmtId="0" fontId="44" fillId="0" borderId="0"/>
    <xf numFmtId="0" fontId="0" fillId="0" borderId="0"/>
    <xf numFmtId="0" fontId="0" fillId="0" borderId="0">
      <alignment vertical="center"/>
    </xf>
    <xf numFmtId="0" fontId="0" fillId="0" borderId="0">
      <alignment vertical="center"/>
    </xf>
    <xf numFmtId="0" fontId="0" fillId="0" borderId="0"/>
    <xf numFmtId="0" fontId="44"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18" fillId="0" borderId="0">
      <alignment vertical="center"/>
    </xf>
    <xf numFmtId="0" fontId="44" fillId="0" borderId="0"/>
    <xf numFmtId="41" fontId="47"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8" fillId="0" borderId="0"/>
    <xf numFmtId="0" fontId="0" fillId="0" borderId="0"/>
    <xf numFmtId="0" fontId="0" fillId="0" borderId="0">
      <alignment vertical="center"/>
    </xf>
    <xf numFmtId="41" fontId="0" fillId="0" borderId="0" applyFont="0" applyFill="0" applyBorder="0" applyAlignment="0" applyProtection="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79" fillId="0" borderId="0">
      <alignment vertical="center"/>
    </xf>
    <xf numFmtId="0" fontId="0" fillId="0" borderId="0">
      <alignment vertical="center"/>
    </xf>
    <xf numFmtId="0" fontId="0" fillId="0" borderId="0"/>
    <xf numFmtId="0" fontId="0" fillId="0" borderId="0"/>
    <xf numFmtId="0" fontId="0" fillId="0" borderId="0"/>
    <xf numFmtId="0" fontId="48" fillId="9" borderId="0" applyNumberFormat="0" applyBorder="0" applyAlignment="0" applyProtection="0">
      <alignment vertical="center"/>
    </xf>
    <xf numFmtId="0" fontId="0" fillId="0" borderId="0"/>
    <xf numFmtId="41" fontId="0" fillId="0" borderId="0" applyFont="0" applyFill="0" applyBorder="0" applyAlignment="0" applyProtection="0"/>
    <xf numFmtId="0" fontId="0" fillId="0" borderId="0"/>
    <xf numFmtId="0" fontId="84" fillId="49" borderId="31" applyNumberFormat="0" applyAlignment="0" applyProtection="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48" fillId="56"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41" fontId="47" fillId="0" borderId="0" applyFont="0" applyFill="0" applyBorder="0" applyAlignment="0" applyProtection="0">
      <alignment vertical="center"/>
    </xf>
    <xf numFmtId="0" fontId="0" fillId="0" borderId="0"/>
    <xf numFmtId="0" fontId="0" fillId="0" borderId="0"/>
    <xf numFmtId="0" fontId="48" fillId="51"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18" fillId="0" borderId="0"/>
    <xf numFmtId="0" fontId="0" fillId="0" borderId="0">
      <alignment vertical="center"/>
    </xf>
    <xf numFmtId="41" fontId="0" fillId="0" borderId="0" applyFont="0" applyFill="0" applyBorder="0" applyAlignment="0" applyProtection="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44" fillId="0" borderId="0"/>
    <xf numFmtId="0" fontId="83" fillId="55"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44" fillId="0" borderId="0">
      <alignment vertical="center"/>
    </xf>
    <xf numFmtId="0" fontId="0" fillId="0" borderId="0">
      <alignment vertical="center"/>
    </xf>
    <xf numFmtId="0" fontId="0" fillId="0" borderId="0">
      <alignment vertical="center"/>
    </xf>
    <xf numFmtId="0" fontId="51" fillId="13"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75" fillId="1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57" fillId="0" borderId="0" applyNumberFormat="0" applyFill="0" applyBorder="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43" fontId="47"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18" fillId="0" borderId="0">
      <alignment vertical="center"/>
    </xf>
    <xf numFmtId="0" fontId="0" fillId="0" borderId="0">
      <alignment vertical="center"/>
    </xf>
    <xf numFmtId="0" fontId="0" fillId="0" borderId="0">
      <alignment vertical="center"/>
    </xf>
    <xf numFmtId="0" fontId="18" fillId="0" borderId="0">
      <alignment vertical="center"/>
    </xf>
    <xf numFmtId="0" fontId="0" fillId="0" borderId="0"/>
    <xf numFmtId="0" fontId="0" fillId="0" borderId="0">
      <alignment vertical="center"/>
    </xf>
    <xf numFmtId="0" fontId="18" fillId="0" borderId="0">
      <alignment vertical="center"/>
    </xf>
    <xf numFmtId="0" fontId="0" fillId="0" borderId="0"/>
    <xf numFmtId="0" fontId="0" fillId="0" borderId="0"/>
    <xf numFmtId="0" fontId="0" fillId="0" borderId="0">
      <alignment vertical="center"/>
    </xf>
    <xf numFmtId="0" fontId="18"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46" fillId="0" borderId="17" applyNumberFormat="0" applyFill="0" applyAlignment="0" applyProtection="0">
      <alignment vertical="center"/>
    </xf>
    <xf numFmtId="0" fontId="0" fillId="0" borderId="0">
      <alignment vertical="center"/>
    </xf>
    <xf numFmtId="0" fontId="46" fillId="0" borderId="17" applyNumberFormat="0" applyFill="0" applyAlignment="0" applyProtection="0">
      <alignment vertical="center"/>
    </xf>
    <xf numFmtId="0" fontId="0" fillId="0" borderId="0">
      <alignment vertical="center"/>
    </xf>
    <xf numFmtId="0" fontId="0" fillId="0" borderId="0">
      <alignment vertical="center"/>
    </xf>
    <xf numFmtId="0" fontId="85" fillId="13"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41" fontId="47" fillId="0" borderId="0" applyFont="0" applyFill="0" applyBorder="0" applyAlignment="0" applyProtection="0">
      <alignment vertical="center"/>
    </xf>
    <xf numFmtId="0" fontId="0" fillId="0" borderId="0">
      <alignment vertical="center"/>
    </xf>
    <xf numFmtId="41" fontId="0" fillId="0" borderId="0" applyFont="0" applyFill="0" applyBorder="0" applyAlignment="0" applyProtection="0"/>
    <xf numFmtId="0" fontId="0" fillId="0" borderId="0">
      <alignment vertical="center"/>
    </xf>
    <xf numFmtId="0" fontId="0" fillId="0" borderId="0"/>
    <xf numFmtId="0" fontId="0" fillId="0" borderId="0"/>
    <xf numFmtId="41" fontId="0" fillId="0" borderId="0" applyFont="0" applyFill="0" applyBorder="0" applyAlignment="0" applyProtection="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51" fillId="13"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18"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84" fillId="49" borderId="31" applyNumberFormat="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47" fillId="54" borderId="27" applyNumberFormat="0" applyFont="0" applyAlignment="0" applyProtection="0">
      <alignment vertical="center"/>
    </xf>
    <xf numFmtId="0" fontId="0" fillId="0" borderId="0"/>
    <xf numFmtId="0" fontId="71" fillId="30" borderId="26" applyNumberFormat="0" applyAlignment="0" applyProtection="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18"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85" fillId="13"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57" fillId="0" borderId="0" applyNumberFormat="0" applyFill="0" applyBorder="0" applyAlignment="0" applyProtection="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72" fillId="0" borderId="0">
      <alignment vertical="center"/>
    </xf>
    <xf numFmtId="0" fontId="0" fillId="0" borderId="0">
      <alignment vertical="center"/>
    </xf>
    <xf numFmtId="0" fontId="18" fillId="0" borderId="0">
      <alignment vertical="center"/>
    </xf>
    <xf numFmtId="0" fontId="0" fillId="0" borderId="0"/>
    <xf numFmtId="0" fontId="0" fillId="0" borderId="0">
      <alignment vertical="center"/>
    </xf>
    <xf numFmtId="0" fontId="0" fillId="0" borderId="0"/>
    <xf numFmtId="0" fontId="18"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18"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71" fillId="30" borderId="26" applyNumberFormat="0" applyAlignment="0" applyProtection="0">
      <alignment vertical="center"/>
    </xf>
    <xf numFmtId="0" fontId="0" fillId="0" borderId="0"/>
    <xf numFmtId="0" fontId="18"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18" fillId="0" borderId="0"/>
    <xf numFmtId="0" fontId="0" fillId="0" borderId="0"/>
    <xf numFmtId="0" fontId="51" fillId="13"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79"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18" fillId="0" borderId="0">
      <alignment vertical="center"/>
    </xf>
    <xf numFmtId="0" fontId="0" fillId="0" borderId="0">
      <alignment vertical="center"/>
    </xf>
    <xf numFmtId="0" fontId="0" fillId="0" borderId="0">
      <alignment vertical="center"/>
    </xf>
    <xf numFmtId="0" fontId="18"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71" fillId="30" borderId="26" applyNumberFormat="0" applyAlignment="0" applyProtection="0">
      <alignment vertical="center"/>
    </xf>
    <xf numFmtId="0" fontId="0" fillId="0" borderId="0">
      <alignment vertical="center"/>
    </xf>
    <xf numFmtId="0" fontId="71" fillId="30" borderId="26" applyNumberFormat="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18"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18" fillId="0" borderId="0">
      <alignment vertical="center"/>
    </xf>
    <xf numFmtId="0" fontId="0" fillId="0" borderId="0">
      <alignment vertical="center"/>
    </xf>
    <xf numFmtId="0" fontId="0" fillId="54" borderId="27" applyNumberFormat="0" applyFont="0" applyAlignment="0" applyProtection="0">
      <alignment vertical="center"/>
    </xf>
    <xf numFmtId="0" fontId="18" fillId="0" borderId="0">
      <alignment vertical="center"/>
    </xf>
    <xf numFmtId="0" fontId="0" fillId="0" borderId="0">
      <alignment vertical="center"/>
    </xf>
    <xf numFmtId="0" fontId="18" fillId="0" borderId="0"/>
    <xf numFmtId="0" fontId="0" fillId="0" borderId="0"/>
    <xf numFmtId="0" fontId="18" fillId="0" borderId="0"/>
    <xf numFmtId="0" fontId="0" fillId="0" borderId="0"/>
    <xf numFmtId="0" fontId="18"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48" fillId="56" borderId="0" applyNumberFormat="0" applyBorder="0" applyAlignment="0" applyProtection="0">
      <alignment vertical="center"/>
    </xf>
    <xf numFmtId="0" fontId="0" fillId="0" borderId="0">
      <alignment vertical="center"/>
    </xf>
    <xf numFmtId="0" fontId="48" fillId="56"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86" fillId="0" borderId="32" applyNumberFormat="0" applyFill="0" applyAlignment="0" applyProtection="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51" fillId="13"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85" fillId="13" borderId="0" applyNumberFormat="0" applyBorder="0" applyAlignment="0" applyProtection="0">
      <alignment vertical="center"/>
    </xf>
    <xf numFmtId="0" fontId="0" fillId="0" borderId="0"/>
    <xf numFmtId="0" fontId="0" fillId="0" borderId="0">
      <alignment vertical="center"/>
    </xf>
    <xf numFmtId="0" fontId="0" fillId="0" borderId="0"/>
    <xf numFmtId="0" fontId="51" fillId="13"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43" fontId="47" fillId="0" borderId="0" applyFont="0" applyFill="0" applyBorder="0" applyAlignment="0" applyProtection="0">
      <alignment vertical="center"/>
    </xf>
    <xf numFmtId="0" fontId="0" fillId="0" borderId="0"/>
    <xf numFmtId="0" fontId="0" fillId="0" borderId="0"/>
    <xf numFmtId="43" fontId="0" fillId="0" borderId="0" applyFont="0" applyFill="0" applyBorder="0" applyAlignment="0" applyProtection="0"/>
    <xf numFmtId="0" fontId="0" fillId="0" borderId="0"/>
    <xf numFmtId="0" fontId="0" fillId="0" borderId="0"/>
    <xf numFmtId="43" fontId="0" fillId="0" borderId="0" applyFont="0" applyFill="0" applyBorder="0" applyAlignment="0" applyProtection="0"/>
    <xf numFmtId="0" fontId="0" fillId="0" borderId="0"/>
    <xf numFmtId="0" fontId="0" fillId="0" borderId="0"/>
    <xf numFmtId="43" fontId="0" fillId="0" borderId="0" applyFont="0" applyFill="0" applyBorder="0" applyAlignment="0" applyProtection="0"/>
    <xf numFmtId="0" fontId="0" fillId="0" borderId="0"/>
    <xf numFmtId="0" fontId="0" fillId="0" borderId="0"/>
    <xf numFmtId="43" fontId="0" fillId="0" borderId="0" applyFont="0" applyFill="0" applyBorder="0" applyAlignment="0" applyProtection="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84" fillId="49" borderId="31" applyNumberFormat="0" applyAlignment="0" applyProtection="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18"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18" fillId="0" borderId="0"/>
    <xf numFmtId="41" fontId="47" fillId="0" borderId="0" applyFont="0" applyFill="0" applyBorder="0" applyAlignment="0" applyProtection="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84" fillId="49" borderId="31" applyNumberFormat="0" applyAlignment="0" applyProtection="0">
      <alignment vertical="center"/>
    </xf>
    <xf numFmtId="0" fontId="0" fillId="0" borderId="0">
      <alignment vertical="center"/>
    </xf>
    <xf numFmtId="0" fontId="0" fillId="0" borderId="0"/>
    <xf numFmtId="0" fontId="0" fillId="0" borderId="0">
      <alignment vertical="center"/>
    </xf>
    <xf numFmtId="41" fontId="47" fillId="0" borderId="0" applyFont="0" applyFill="0" applyBorder="0" applyAlignment="0" applyProtection="0">
      <alignment vertical="center"/>
    </xf>
    <xf numFmtId="0" fontId="0" fillId="0" borderId="0">
      <alignment vertical="center"/>
    </xf>
    <xf numFmtId="0" fontId="84" fillId="49" borderId="31" applyNumberFormat="0" applyAlignment="0" applyProtection="0">
      <alignment vertical="center"/>
    </xf>
    <xf numFmtId="0" fontId="0" fillId="0" borderId="0"/>
    <xf numFmtId="0" fontId="18" fillId="0" borderId="0"/>
    <xf numFmtId="0" fontId="0" fillId="0" borderId="0">
      <alignment vertical="center"/>
    </xf>
    <xf numFmtId="0" fontId="18" fillId="0" borderId="0"/>
    <xf numFmtId="0" fontId="18" fillId="0" borderId="0"/>
    <xf numFmtId="0" fontId="18" fillId="0" borderId="0"/>
    <xf numFmtId="0" fontId="87" fillId="6" borderId="31" applyNumberFormat="0" applyAlignment="0" applyProtection="0">
      <alignment vertical="center"/>
    </xf>
    <xf numFmtId="0" fontId="0" fillId="0" borderId="0">
      <alignment vertical="center"/>
    </xf>
    <xf numFmtId="0" fontId="18"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43" fillId="6" borderId="16" applyNumberFormat="0" applyAlignment="0" applyProtection="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86" fillId="0" borderId="32"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41" fontId="47" fillId="0" borderId="0" applyFont="0" applyFill="0" applyBorder="0" applyAlignment="0" applyProtection="0">
      <alignment vertical="center"/>
    </xf>
    <xf numFmtId="0" fontId="0" fillId="0" borderId="0"/>
    <xf numFmtId="41" fontId="47" fillId="0" borderId="0" applyFont="0" applyFill="0" applyBorder="0" applyAlignment="0" applyProtection="0">
      <alignment vertical="center"/>
    </xf>
    <xf numFmtId="0" fontId="0" fillId="0" borderId="0"/>
    <xf numFmtId="41" fontId="47" fillId="0" borderId="0" applyFont="0" applyFill="0" applyBorder="0" applyAlignment="0" applyProtection="0">
      <alignment vertical="center"/>
    </xf>
    <xf numFmtId="0" fontId="0" fillId="0" borderId="0">
      <alignment vertical="center"/>
    </xf>
    <xf numFmtId="41" fontId="47" fillId="0" borderId="0" applyFont="0" applyFill="0" applyBorder="0" applyAlignment="0" applyProtection="0">
      <alignment vertical="center"/>
    </xf>
    <xf numFmtId="0" fontId="0" fillId="0" borderId="0"/>
    <xf numFmtId="41" fontId="47"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xf numFmtId="0" fontId="48" fillId="57"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48" fillId="51" borderId="0" applyNumberFormat="0" applyBorder="0" applyAlignment="0" applyProtection="0">
      <alignment vertical="center"/>
    </xf>
    <xf numFmtId="0" fontId="0" fillId="0" borderId="0"/>
    <xf numFmtId="0" fontId="48" fillId="51" borderId="0" applyNumberFormat="0" applyBorder="0" applyAlignment="0" applyProtection="0">
      <alignment vertical="center"/>
    </xf>
    <xf numFmtId="0" fontId="0" fillId="0" borderId="0"/>
    <xf numFmtId="0" fontId="48" fillId="52"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88"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43" fontId="0" fillId="0" borderId="0" applyFont="0" applyFill="0" applyBorder="0" applyAlignment="0" applyProtection="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88" fillId="0" borderId="0" applyNumberFormat="0" applyFill="0" applyBorder="0" applyAlignment="0" applyProtection="0">
      <alignment vertical="center"/>
    </xf>
    <xf numFmtId="0" fontId="0" fillId="0" borderId="0"/>
    <xf numFmtId="0" fontId="0" fillId="0" borderId="0"/>
    <xf numFmtId="0" fontId="0" fillId="0" borderId="0">
      <alignment vertical="center"/>
    </xf>
    <xf numFmtId="0" fontId="0" fillId="0" borderId="0"/>
    <xf numFmtId="0" fontId="88" fillId="0" borderId="0" applyNumberFormat="0" applyFill="0" applyBorder="0" applyAlignment="0" applyProtection="0">
      <alignment vertical="center"/>
    </xf>
    <xf numFmtId="0" fontId="0" fillId="0" borderId="0"/>
    <xf numFmtId="0" fontId="88" fillId="0" borderId="0" applyNumberFormat="0" applyFill="0" applyBorder="0" applyAlignment="0" applyProtection="0">
      <alignment vertical="center"/>
    </xf>
    <xf numFmtId="0" fontId="0" fillId="0" borderId="0"/>
    <xf numFmtId="0" fontId="88"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41" fontId="0" fillId="0" borderId="0" applyFont="0" applyFill="0" applyBorder="0" applyAlignment="0" applyProtection="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87" fillId="6" borderId="31" applyNumberFormat="0" applyAlignment="0" applyProtection="0">
      <alignment vertical="center"/>
    </xf>
    <xf numFmtId="0" fontId="0" fillId="0" borderId="0"/>
    <xf numFmtId="0" fontId="0" fillId="0" borderId="0"/>
    <xf numFmtId="41" fontId="0" fillId="0" borderId="0" applyFont="0" applyFill="0" applyBorder="0" applyAlignment="0" applyProtection="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44"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47"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43" fontId="47" fillId="0" borderId="0" applyFont="0" applyFill="0" applyBorder="0" applyAlignment="0" applyProtection="0">
      <alignment vertical="center"/>
    </xf>
    <xf numFmtId="0" fontId="0" fillId="0" borderId="0">
      <alignment vertical="center"/>
    </xf>
    <xf numFmtId="43" fontId="47" fillId="0" borderId="0" applyFont="0" applyFill="0" applyBorder="0" applyAlignment="0" applyProtection="0">
      <alignment vertical="center"/>
    </xf>
    <xf numFmtId="0" fontId="0" fillId="0" borderId="0"/>
    <xf numFmtId="43" fontId="0" fillId="0" borderId="0" applyFont="0" applyFill="0" applyBorder="0" applyAlignment="0" applyProtection="0"/>
    <xf numFmtId="0" fontId="0" fillId="0" borderId="0"/>
    <xf numFmtId="43" fontId="0" fillId="0" borderId="0" applyFont="0" applyFill="0" applyBorder="0" applyAlignment="0" applyProtection="0"/>
    <xf numFmtId="0" fontId="0" fillId="0" borderId="0">
      <alignment vertical="center"/>
    </xf>
    <xf numFmtId="43" fontId="47" fillId="0" borderId="0" applyFont="0" applyFill="0" applyBorder="0" applyAlignment="0" applyProtection="0">
      <alignment vertical="center"/>
    </xf>
    <xf numFmtId="0" fontId="0" fillId="0" borderId="0"/>
    <xf numFmtId="43" fontId="0" fillId="0" borderId="0" applyFont="0" applyFill="0" applyBorder="0" applyAlignment="0" applyProtection="0"/>
    <xf numFmtId="0" fontId="0" fillId="0" borderId="0"/>
    <xf numFmtId="43" fontId="0" fillId="0" borderId="0" applyFont="0" applyFill="0" applyBorder="0" applyAlignment="0" applyProtection="0"/>
    <xf numFmtId="0" fontId="0" fillId="0" borderId="0">
      <alignment vertical="center"/>
    </xf>
    <xf numFmtId="43" fontId="47" fillId="0" borderId="0" applyFont="0" applyFill="0" applyBorder="0" applyAlignment="0" applyProtection="0">
      <alignment vertical="center"/>
    </xf>
    <xf numFmtId="0" fontId="0" fillId="0" borderId="0"/>
    <xf numFmtId="43" fontId="0" fillId="0" borderId="0" applyFont="0" applyFill="0" applyBorder="0" applyAlignment="0" applyProtection="0"/>
    <xf numFmtId="0" fontId="0" fillId="0" borderId="0">
      <alignment vertical="center"/>
    </xf>
    <xf numFmtId="43" fontId="47" fillId="0" borderId="0" applyFont="0" applyFill="0" applyBorder="0" applyAlignment="0" applyProtection="0">
      <alignment vertical="center"/>
    </xf>
    <xf numFmtId="0" fontId="0" fillId="0" borderId="0"/>
    <xf numFmtId="43" fontId="0" fillId="0" borderId="0" applyFont="0" applyFill="0" applyBorder="0" applyAlignment="0" applyProtection="0"/>
    <xf numFmtId="0" fontId="0" fillId="0" borderId="0"/>
    <xf numFmtId="0" fontId="0" fillId="0" borderId="0"/>
    <xf numFmtId="43" fontId="0" fillId="0" borderId="0" applyFont="0" applyFill="0" applyBorder="0" applyAlignment="0" applyProtection="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47" fillId="54" borderId="27" applyNumberFormat="0" applyFont="0" applyAlignment="0" applyProtection="0">
      <alignment vertical="center"/>
    </xf>
    <xf numFmtId="0" fontId="0" fillId="0" borderId="0"/>
    <xf numFmtId="0" fontId="47" fillId="54" borderId="27" applyNumberFormat="0" applyFont="0" applyAlignment="0" applyProtection="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85" fillId="13"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41" fontId="47" fillId="0" borderId="0" applyFont="0" applyFill="0" applyBorder="0" applyAlignment="0" applyProtection="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86" fillId="0" borderId="32" applyNumberFormat="0" applyFill="0" applyAlignment="0" applyProtection="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48" fillId="58"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57" fillId="0" borderId="0" applyNumberFormat="0" applyFill="0" applyBorder="0" applyAlignment="0" applyProtection="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86" fillId="0" borderId="32" applyNumberFormat="0" applyFill="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51" fillId="13" borderId="0" applyNumberFormat="0" applyBorder="0" applyAlignment="0" applyProtection="0">
      <alignment vertical="center"/>
    </xf>
    <xf numFmtId="0" fontId="51" fillId="13" borderId="0" applyNumberFormat="0" applyBorder="0" applyAlignment="0" applyProtection="0">
      <alignment vertical="center"/>
    </xf>
    <xf numFmtId="0" fontId="51" fillId="13" borderId="0" applyNumberFormat="0" applyBorder="0" applyAlignment="0" applyProtection="0">
      <alignment vertical="center"/>
    </xf>
    <xf numFmtId="0" fontId="51" fillId="13" borderId="0" applyNumberFormat="0" applyBorder="0" applyAlignment="0" applyProtection="0">
      <alignment vertical="center"/>
    </xf>
    <xf numFmtId="0" fontId="51" fillId="13" borderId="0" applyNumberFormat="0" applyBorder="0" applyAlignment="0" applyProtection="0">
      <alignment vertical="center"/>
    </xf>
    <xf numFmtId="0" fontId="51" fillId="13" borderId="0" applyNumberFormat="0" applyBorder="0" applyAlignment="0" applyProtection="0">
      <alignment vertical="center"/>
    </xf>
    <xf numFmtId="0" fontId="85" fillId="13" borderId="0" applyNumberFormat="0" applyBorder="0" applyAlignment="0" applyProtection="0">
      <alignment vertical="center"/>
    </xf>
    <xf numFmtId="0" fontId="85" fillId="13" borderId="0" applyNumberFormat="0" applyBorder="0" applyAlignment="0" applyProtection="0">
      <alignment vertical="center"/>
    </xf>
    <xf numFmtId="0" fontId="85" fillId="13" borderId="0" applyNumberFormat="0" applyBorder="0" applyAlignment="0" applyProtection="0">
      <alignment vertical="center"/>
    </xf>
    <xf numFmtId="0" fontId="85" fillId="13" borderId="0" applyNumberFormat="0" applyBorder="0" applyAlignment="0" applyProtection="0">
      <alignment vertical="center"/>
    </xf>
    <xf numFmtId="0" fontId="75" fillId="13" borderId="0" applyNumberFormat="0" applyBorder="0" applyAlignment="0" applyProtection="0">
      <alignment vertical="center"/>
    </xf>
    <xf numFmtId="0" fontId="75" fillId="13" borderId="0" applyNumberFormat="0" applyBorder="0" applyAlignment="0" applyProtection="0">
      <alignment vertical="center"/>
    </xf>
    <xf numFmtId="0" fontId="75" fillId="13" borderId="0" applyNumberFormat="0" applyBorder="0" applyAlignment="0" applyProtection="0">
      <alignment vertical="center"/>
    </xf>
    <xf numFmtId="0" fontId="75" fillId="13" borderId="0" applyNumberFormat="0" applyBorder="0" applyAlignment="0" applyProtection="0">
      <alignment vertical="center"/>
    </xf>
    <xf numFmtId="0" fontId="75" fillId="13" borderId="0" applyNumberFormat="0" applyBorder="0" applyAlignment="0" applyProtection="0">
      <alignment vertical="center"/>
    </xf>
    <xf numFmtId="0" fontId="86" fillId="0" borderId="32" applyNumberFormat="0" applyFill="0" applyAlignment="0" applyProtection="0">
      <alignment vertical="center"/>
    </xf>
    <xf numFmtId="0" fontId="87" fillId="6" borderId="31" applyNumberFormat="0" applyAlignment="0" applyProtection="0">
      <alignment vertical="center"/>
    </xf>
    <xf numFmtId="0" fontId="87" fillId="6" borderId="31" applyNumberFormat="0" applyAlignment="0" applyProtection="0">
      <alignment vertical="center"/>
    </xf>
    <xf numFmtId="0" fontId="87" fillId="6" borderId="31" applyNumberFormat="0" applyAlignment="0" applyProtection="0">
      <alignment vertical="center"/>
    </xf>
    <xf numFmtId="41" fontId="0" fillId="0" borderId="0" applyFont="0" applyFill="0" applyBorder="0" applyAlignment="0" applyProtection="0"/>
    <xf numFmtId="0" fontId="57" fillId="0" borderId="0" applyNumberFormat="0" applyFill="0" applyBorder="0" applyAlignment="0" applyProtection="0">
      <alignment vertical="center"/>
    </xf>
    <xf numFmtId="41" fontId="47" fillId="0" borderId="0" applyFont="0" applyFill="0" applyBorder="0" applyAlignment="0" applyProtection="0">
      <alignment vertical="center"/>
    </xf>
    <xf numFmtId="41" fontId="47" fillId="0" borderId="0" applyFont="0" applyFill="0" applyBorder="0" applyAlignment="0" applyProtection="0">
      <alignment vertical="center"/>
    </xf>
    <xf numFmtId="41" fontId="0" fillId="0" borderId="0" applyFont="0" applyFill="0" applyBorder="0" applyAlignment="0" applyProtection="0"/>
    <xf numFmtId="41" fontId="47" fillId="0" borderId="0" applyFont="0" applyFill="0" applyBorder="0" applyAlignment="0" applyProtection="0">
      <alignment vertical="center"/>
    </xf>
    <xf numFmtId="41" fontId="0" fillId="0" borderId="0" applyFont="0" applyFill="0" applyBorder="0" applyAlignment="0" applyProtection="0"/>
    <xf numFmtId="41" fontId="47" fillId="0" borderId="0" applyFont="0" applyFill="0" applyBorder="0" applyAlignment="0" applyProtection="0">
      <alignment vertical="center"/>
    </xf>
    <xf numFmtId="41" fontId="0" fillId="0" borderId="0" applyFont="0" applyFill="0" applyBorder="0" applyAlignment="0" applyProtection="0"/>
    <xf numFmtId="41" fontId="0" fillId="0" borderId="0" applyFont="0" applyFill="0" applyBorder="0" applyAlignment="0" applyProtection="0"/>
    <xf numFmtId="0" fontId="47" fillId="2" borderId="0" applyNumberFormat="0" applyBorder="0" applyAlignment="0" applyProtection="0">
      <alignment vertical="center"/>
    </xf>
    <xf numFmtId="41" fontId="47" fillId="0" borderId="0" applyFont="0" applyFill="0" applyBorder="0" applyAlignment="0" applyProtection="0">
      <alignment vertical="center"/>
    </xf>
    <xf numFmtId="41" fontId="0" fillId="0" borderId="0" applyFont="0" applyFill="0" applyBorder="0" applyAlignment="0" applyProtection="0"/>
    <xf numFmtId="41" fontId="0" fillId="0" borderId="0" applyFont="0" applyFill="0" applyBorder="0" applyAlignment="0" applyProtection="0"/>
    <xf numFmtId="41" fontId="47" fillId="0" borderId="0" applyFont="0" applyFill="0" applyBorder="0" applyAlignment="0" applyProtection="0">
      <alignment vertical="center"/>
    </xf>
    <xf numFmtId="41" fontId="0" fillId="0" borderId="0" applyFont="0" applyFill="0" applyBorder="0" applyAlignment="0" applyProtection="0"/>
    <xf numFmtId="41" fontId="47" fillId="0" borderId="0" applyFont="0" applyFill="0" applyBorder="0" applyAlignment="0" applyProtection="0">
      <alignment vertical="center"/>
    </xf>
    <xf numFmtId="41" fontId="47" fillId="0" borderId="0" applyFont="0" applyFill="0" applyBorder="0" applyAlignment="0" applyProtection="0">
      <alignment vertical="center"/>
    </xf>
    <xf numFmtId="41" fontId="0" fillId="0" borderId="0" applyFont="0" applyFill="0" applyBorder="0" applyAlignment="0" applyProtection="0"/>
    <xf numFmtId="0" fontId="47" fillId="2" borderId="0" applyNumberFormat="0" applyBorder="0" applyAlignment="0" applyProtection="0">
      <alignment vertical="center"/>
    </xf>
    <xf numFmtId="41" fontId="47" fillId="0" borderId="0" applyFont="0" applyFill="0" applyBorder="0" applyAlignment="0" applyProtection="0">
      <alignment vertical="center"/>
    </xf>
    <xf numFmtId="41" fontId="47" fillId="0" borderId="0" applyFont="0" applyFill="0" applyBorder="0" applyAlignment="0" applyProtection="0">
      <alignment vertical="center"/>
    </xf>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0" fontId="47" fillId="2" borderId="0" applyNumberFormat="0" applyBorder="0" applyAlignment="0" applyProtection="0">
      <alignment vertical="center"/>
    </xf>
    <xf numFmtId="0" fontId="48" fillId="58" borderId="0" applyNumberFormat="0" applyBorder="0" applyAlignment="0" applyProtection="0">
      <alignment vertical="center"/>
    </xf>
    <xf numFmtId="0" fontId="48" fillId="58" borderId="0" applyNumberFormat="0" applyBorder="0" applyAlignment="0" applyProtection="0">
      <alignment vertical="center"/>
    </xf>
    <xf numFmtId="0" fontId="48" fillId="58" borderId="0" applyNumberFormat="0" applyBorder="0" applyAlignment="0" applyProtection="0">
      <alignment vertical="center"/>
    </xf>
    <xf numFmtId="0" fontId="48" fillId="58" borderId="0" applyNumberFormat="0" applyBorder="0" applyAlignment="0" applyProtection="0">
      <alignment vertical="center"/>
    </xf>
    <xf numFmtId="0" fontId="48" fillId="9" borderId="0" applyNumberFormat="0" applyBorder="0" applyAlignment="0" applyProtection="0">
      <alignment vertical="center"/>
    </xf>
    <xf numFmtId="0" fontId="48" fillId="9" borderId="0" applyNumberFormat="0" applyBorder="0" applyAlignment="0" applyProtection="0">
      <alignment vertical="center"/>
    </xf>
    <xf numFmtId="0" fontId="48" fillId="56" borderId="0" applyNumberFormat="0" applyBorder="0" applyAlignment="0" applyProtection="0">
      <alignment vertical="center"/>
    </xf>
    <xf numFmtId="0" fontId="48" fillId="51" borderId="0" applyNumberFormat="0" applyBorder="0" applyAlignment="0" applyProtection="0">
      <alignment vertical="center"/>
    </xf>
    <xf numFmtId="0" fontId="48" fillId="51" borderId="0" applyNumberFormat="0" applyBorder="0" applyAlignment="0" applyProtection="0">
      <alignment vertical="center"/>
    </xf>
    <xf numFmtId="0" fontId="48" fillId="52" borderId="0" applyNumberFormat="0" applyBorder="0" applyAlignment="0" applyProtection="0">
      <alignment vertical="center"/>
    </xf>
    <xf numFmtId="0" fontId="48" fillId="52" borderId="0" applyNumberFormat="0" applyBorder="0" applyAlignment="0" applyProtection="0">
      <alignment vertical="center"/>
    </xf>
    <xf numFmtId="0" fontId="48" fillId="52" borderId="0" applyNumberFormat="0" applyBorder="0" applyAlignment="0" applyProtection="0">
      <alignment vertical="center"/>
    </xf>
    <xf numFmtId="0" fontId="48" fillId="52" borderId="0" applyNumberFormat="0" applyBorder="0" applyAlignment="0" applyProtection="0">
      <alignment vertical="center"/>
    </xf>
    <xf numFmtId="0" fontId="48" fillId="57" borderId="0" applyNumberFormat="0" applyBorder="0" applyAlignment="0" applyProtection="0">
      <alignment vertical="center"/>
    </xf>
    <xf numFmtId="0" fontId="48" fillId="57" borderId="0" applyNumberFormat="0" applyBorder="0" applyAlignment="0" applyProtection="0">
      <alignment vertical="center"/>
    </xf>
    <xf numFmtId="0" fontId="48" fillId="57" borderId="0" applyNumberFormat="0" applyBorder="0" applyAlignment="0" applyProtection="0">
      <alignment vertical="center"/>
    </xf>
    <xf numFmtId="0" fontId="48" fillId="57" borderId="0" applyNumberFormat="0" applyBorder="0" applyAlignment="0" applyProtection="0">
      <alignment vertical="center"/>
    </xf>
    <xf numFmtId="0" fontId="83" fillId="55" borderId="0" applyNumberFormat="0" applyBorder="0" applyAlignment="0" applyProtection="0">
      <alignment vertical="center"/>
    </xf>
    <xf numFmtId="0" fontId="83" fillId="55" borderId="0" applyNumberFormat="0" applyBorder="0" applyAlignment="0" applyProtection="0">
      <alignment vertical="center"/>
    </xf>
    <xf numFmtId="0" fontId="83" fillId="55" borderId="0" applyNumberFormat="0" applyBorder="0" applyAlignment="0" applyProtection="0">
      <alignment vertical="center"/>
    </xf>
    <xf numFmtId="0" fontId="43" fillId="6" borderId="16" applyNumberFormat="0" applyAlignment="0" applyProtection="0">
      <alignment vertical="center"/>
    </xf>
    <xf numFmtId="0" fontId="43" fillId="6" borderId="16" applyNumberFormat="0" applyAlignment="0" applyProtection="0">
      <alignment vertical="center"/>
    </xf>
    <xf numFmtId="0" fontId="43" fillId="6" borderId="16" applyNumberFormat="0" applyAlignment="0" applyProtection="0">
      <alignment vertical="center"/>
    </xf>
    <xf numFmtId="0" fontId="27" fillId="0" borderId="0"/>
    <xf numFmtId="0" fontId="72" fillId="0" borderId="0"/>
    <xf numFmtId="0" fontId="0" fillId="54" borderId="27" applyNumberFormat="0" applyFont="0" applyAlignment="0" applyProtection="0">
      <alignment vertical="center"/>
    </xf>
    <xf numFmtId="0" fontId="0" fillId="54" borderId="27" applyNumberFormat="0" applyFont="0" applyAlignment="0" applyProtection="0">
      <alignment vertical="center"/>
    </xf>
    <xf numFmtId="0" fontId="0" fillId="54" borderId="27" applyNumberFormat="0" applyFont="0" applyAlignment="0" applyProtection="0">
      <alignment vertical="center"/>
    </xf>
    <xf numFmtId="0" fontId="0" fillId="54" borderId="27" applyNumberFormat="0" applyFont="0" applyAlignment="0" applyProtection="0">
      <alignment vertical="center"/>
    </xf>
    <xf numFmtId="0" fontId="47" fillId="54" borderId="27" applyNumberFormat="0" applyFont="0" applyAlignment="0" applyProtection="0">
      <alignment vertical="center"/>
    </xf>
  </cellStyleXfs>
  <cellXfs count="264">
    <xf numFmtId="0" fontId="0" fillId="0" borderId="0" xfId="0"/>
    <xf numFmtId="0" fontId="1" fillId="0" borderId="0" xfId="0" applyFont="1"/>
    <xf numFmtId="0" fontId="0" fillId="0" borderId="0" xfId="0" applyFont="1"/>
    <xf numFmtId="0" fontId="2" fillId="0" borderId="0" xfId="0" applyFont="1" applyAlignment="1">
      <alignment horizontal="center"/>
    </xf>
    <xf numFmtId="0" fontId="3" fillId="0" borderId="1" xfId="0" applyFont="1" applyFill="1" applyBorder="1" applyAlignment="1">
      <alignment horizontal="center" wrapText="1"/>
    </xf>
    <xf numFmtId="0" fontId="3" fillId="0" borderId="1" xfId="0" applyFont="1" applyBorder="1" applyAlignment="1">
      <alignment horizontal="center" wrapText="1"/>
    </xf>
    <xf numFmtId="0" fontId="3" fillId="0" borderId="1" xfId="0" applyFont="1" applyFill="1" applyBorder="1" applyAlignment="1">
      <alignment horizontal="left" wrapText="1"/>
    </xf>
    <xf numFmtId="0" fontId="3" fillId="0" borderId="1" xfId="0" applyFont="1" applyBorder="1" applyAlignment="1">
      <alignment horizontal="left" wrapText="1"/>
    </xf>
    <xf numFmtId="0" fontId="4" fillId="0" borderId="1" xfId="0" applyFont="1" applyFill="1" applyBorder="1" applyAlignment="1">
      <alignment horizontal="left" vertical="center" wrapText="1"/>
    </xf>
    <xf numFmtId="0" fontId="5" fillId="0" borderId="1" xfId="49" applyFont="1" applyFill="1" applyBorder="1" applyAlignment="1">
      <alignment horizontal="left" wrapText="1"/>
    </xf>
    <xf numFmtId="0" fontId="4" fillId="0" borderId="1" xfId="0" applyFont="1" applyBorder="1" applyAlignment="1">
      <alignment horizontal="left" wrapText="1"/>
    </xf>
    <xf numFmtId="0" fontId="4" fillId="0" borderId="1" xfId="0" applyFont="1" applyFill="1" applyBorder="1" applyAlignment="1">
      <alignment horizontal="left" wrapText="1"/>
    </xf>
    <xf numFmtId="0" fontId="4" fillId="0" borderId="1" xfId="49" applyFont="1" applyFill="1" applyBorder="1" applyAlignment="1">
      <alignment horizontal="left" wrapText="1"/>
    </xf>
    <xf numFmtId="0" fontId="4" fillId="0" borderId="1" xfId="0" applyFont="1" applyBorder="1" applyAlignment="1">
      <alignment horizontal="left" vertical="center" wrapText="1"/>
    </xf>
    <xf numFmtId="0" fontId="4" fillId="0" borderId="1" xfId="49" applyFont="1" applyBorder="1" applyAlignment="1">
      <alignment horizontal="left" wrapText="1"/>
    </xf>
    <xf numFmtId="0" fontId="5" fillId="0" borderId="1" xfId="49" applyFont="1" applyBorder="1" applyAlignment="1">
      <alignment horizontal="left" wrapText="1"/>
    </xf>
    <xf numFmtId="0" fontId="6" fillId="0" borderId="0" xfId="0" applyFont="1"/>
    <xf numFmtId="0" fontId="7" fillId="0" borderId="0" xfId="0" applyFont="1"/>
    <xf numFmtId="0" fontId="8" fillId="0" borderId="0" xfId="0" applyFont="1" applyAlignment="1">
      <alignment horizontal="center" vertical="center"/>
    </xf>
    <xf numFmtId="0" fontId="6" fillId="0" borderId="0" xfId="0" applyFont="1" applyAlignment="1">
      <alignment horizontal="center"/>
    </xf>
    <xf numFmtId="0" fontId="7" fillId="0" borderId="0" xfId="0" applyFont="1" applyAlignment="1">
      <alignment horizontal="left" vertical="top" wrapText="1"/>
    </xf>
    <xf numFmtId="0" fontId="7" fillId="0" borderId="0" xfId="0" applyFont="1" applyAlignment="1">
      <alignment horizontal="left" vertical="top"/>
    </xf>
    <xf numFmtId="0" fontId="0" fillId="0" borderId="0" xfId="0" applyAlignment="1">
      <alignment vertical="center"/>
    </xf>
    <xf numFmtId="0" fontId="0" fillId="0" borderId="0" xfId="1113" applyFont="1" applyAlignment="1">
      <alignment horizontal="left" vertical="center"/>
    </xf>
    <xf numFmtId="0" fontId="9" fillId="0" borderId="0" xfId="1113" applyFont="1" applyAlignment="1">
      <alignment horizontal="center" vertical="center"/>
    </xf>
    <xf numFmtId="0" fontId="0" fillId="0" borderId="0" xfId="1113"/>
    <xf numFmtId="0" fontId="1" fillId="2" borderId="1" xfId="0" applyNumberFormat="1" applyFont="1" applyFill="1" applyBorder="1" applyAlignment="1" applyProtection="1">
      <alignment horizontal="center" vertical="center"/>
    </xf>
    <xf numFmtId="0" fontId="1" fillId="2" borderId="1" xfId="0" applyNumberFormat="1" applyFont="1" applyFill="1" applyBorder="1" applyAlignment="1" applyProtection="1">
      <alignment horizontal="center" vertical="center" wrapText="1"/>
    </xf>
    <xf numFmtId="0" fontId="1" fillId="0" borderId="1" xfId="0" applyNumberFormat="1" applyFont="1" applyFill="1" applyBorder="1" applyAlignment="1" applyProtection="1">
      <alignment horizontal="center" vertical="center" wrapText="1"/>
    </xf>
    <xf numFmtId="0" fontId="10" fillId="0" borderId="1" xfId="1113" applyFont="1" applyBorder="1" applyAlignment="1">
      <alignment horizontal="center" vertical="center"/>
    </xf>
    <xf numFmtId="0" fontId="10" fillId="0" borderId="1" xfId="1113" applyNumberFormat="1" applyFont="1" applyFill="1" applyBorder="1" applyAlignment="1" applyProtection="1">
      <alignment horizontal="center" vertical="center"/>
    </xf>
    <xf numFmtId="0" fontId="11" fillId="0" borderId="0" xfId="1113" applyNumberFormat="1" applyFont="1" applyFill="1" applyAlignment="1" applyProtection="1">
      <alignment horizontal="left" vertical="center" wrapText="1"/>
    </xf>
    <xf numFmtId="0" fontId="0" fillId="0" borderId="0" xfId="1113" applyAlignment="1">
      <alignment horizontal="center" vertical="center"/>
    </xf>
    <xf numFmtId="0" fontId="0" fillId="0" borderId="0" xfId="0" applyFont="1" applyAlignment="1">
      <alignment vertical="center"/>
    </xf>
    <xf numFmtId="0" fontId="12" fillId="0" borderId="0" xfId="0" applyFont="1" applyAlignment="1">
      <alignment horizontal="center" vertical="center"/>
    </xf>
    <xf numFmtId="0" fontId="0" fillId="0" borderId="0" xfId="0" applyAlignment="1">
      <alignment horizontal="center" vertical="center"/>
    </xf>
    <xf numFmtId="0" fontId="0" fillId="0" borderId="1" xfId="0" applyBorder="1" applyAlignment="1">
      <alignment horizontal="center" vertical="center"/>
    </xf>
    <xf numFmtId="0" fontId="13" fillId="0" borderId="1" xfId="0" applyFont="1" applyBorder="1" applyAlignment="1">
      <alignment horizontal="center" vertical="center"/>
    </xf>
    <xf numFmtId="0" fontId="1" fillId="0" borderId="0" xfId="0" applyFont="1" applyAlignment="1">
      <alignment vertical="center"/>
    </xf>
    <xf numFmtId="0" fontId="0" fillId="0" borderId="0" xfId="0" applyFill="1" applyAlignment="1">
      <alignment vertical="center"/>
    </xf>
    <xf numFmtId="0" fontId="14" fillId="0" borderId="0" xfId="0" applyFont="1" applyAlignment="1">
      <alignment vertical="center"/>
    </xf>
    <xf numFmtId="0" fontId="15" fillId="0" borderId="0" xfId="0" applyFont="1" applyAlignment="1">
      <alignment vertical="center"/>
    </xf>
    <xf numFmtId="0" fontId="0" fillId="0" borderId="0" xfId="0" applyFont="1" applyAlignment="1">
      <alignment horizontal="center" vertical="center"/>
    </xf>
    <xf numFmtId="0" fontId="0" fillId="0" borderId="0" xfId="0" applyNumberFormat="1" applyFont="1" applyAlignment="1">
      <alignment vertical="center" wrapText="1"/>
    </xf>
    <xf numFmtId="0" fontId="16" fillId="0" borderId="0" xfId="0" applyFont="1" applyAlignment="1">
      <alignment horizontal="center" vertical="center"/>
    </xf>
    <xf numFmtId="0" fontId="17" fillId="0" borderId="0" xfId="0" applyFont="1" applyAlignment="1">
      <alignment vertical="center"/>
    </xf>
    <xf numFmtId="0" fontId="13" fillId="0" borderId="2" xfId="0" applyFont="1" applyBorder="1" applyAlignment="1">
      <alignment horizontal="center" vertical="center"/>
    </xf>
    <xf numFmtId="0" fontId="18" fillId="0" borderId="2" xfId="0" applyNumberFormat="1" applyFont="1" applyBorder="1" applyAlignment="1">
      <alignment horizontal="center" vertical="center"/>
    </xf>
    <xf numFmtId="49" fontId="19" fillId="0" borderId="1" xfId="1286" applyNumberFormat="1" applyFont="1" applyFill="1" applyBorder="1" applyAlignment="1">
      <alignment horizontal="center" vertical="center" wrapText="1"/>
    </xf>
    <xf numFmtId="0" fontId="20" fillId="0" borderId="1" xfId="1286" applyFont="1" applyFill="1" applyBorder="1" applyAlignment="1">
      <alignment horizontal="center" vertical="center" wrapText="1"/>
    </xf>
    <xf numFmtId="0" fontId="20" fillId="0" borderId="1" xfId="1286" applyNumberFormat="1" applyFont="1" applyFill="1" applyBorder="1" applyAlignment="1">
      <alignment horizontal="center" vertical="center" wrapText="1"/>
    </xf>
    <xf numFmtId="0" fontId="19" fillId="0" borderId="3" xfId="1286" applyFont="1" applyFill="1" applyBorder="1" applyAlignment="1">
      <alignment vertical="center" wrapText="1"/>
    </xf>
    <xf numFmtId="0" fontId="19" fillId="0" borderId="1" xfId="1286" applyFont="1" applyFill="1" applyBorder="1" applyAlignment="1">
      <alignment horizontal="center" vertical="center" wrapText="1"/>
    </xf>
    <xf numFmtId="49" fontId="13" fillId="0" borderId="1" xfId="0" applyNumberFormat="1"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NumberFormat="1" applyFont="1" applyFill="1" applyBorder="1" applyAlignment="1">
      <alignment horizontal="center" vertical="center" wrapText="1"/>
    </xf>
    <xf numFmtId="0" fontId="13" fillId="0" borderId="1" xfId="1205" applyFont="1" applyFill="1" applyBorder="1" applyAlignment="1">
      <alignment vertical="center" wrapText="1"/>
    </xf>
    <xf numFmtId="0" fontId="13" fillId="0" borderId="1" xfId="1205" applyNumberFormat="1" applyFont="1" applyFill="1" applyBorder="1" applyAlignment="1">
      <alignment horizontal="center" vertical="center" wrapText="1"/>
    </xf>
    <xf numFmtId="0" fontId="13" fillId="0" borderId="1" xfId="1136" applyFont="1" applyFill="1" applyBorder="1" applyAlignment="1">
      <alignment vertical="center" wrapText="1"/>
    </xf>
    <xf numFmtId="176" fontId="13" fillId="0" borderId="1" xfId="1136" applyNumberFormat="1" applyFont="1" applyFill="1" applyBorder="1" applyAlignment="1">
      <alignment horizontal="center" vertical="center" wrapText="1"/>
    </xf>
    <xf numFmtId="49" fontId="13" fillId="0" borderId="1" xfId="1205" applyNumberFormat="1" applyFont="1" applyFill="1" applyBorder="1" applyAlignment="1">
      <alignment horizontal="center" vertical="center" wrapText="1"/>
    </xf>
    <xf numFmtId="0" fontId="13" fillId="0" borderId="1" xfId="1113" applyFont="1" applyFill="1" applyBorder="1" applyAlignment="1">
      <alignment vertical="center" wrapText="1"/>
    </xf>
    <xf numFmtId="49" fontId="19" fillId="0" borderId="4" xfId="0" applyNumberFormat="1" applyFont="1" applyFill="1" applyBorder="1" applyAlignment="1">
      <alignment horizontal="center" vertical="center" wrapText="1"/>
    </xf>
    <xf numFmtId="0" fontId="19" fillId="0" borderId="1" xfId="1113" applyFont="1" applyFill="1" applyBorder="1" applyAlignment="1">
      <alignment vertical="center" wrapText="1"/>
    </xf>
    <xf numFmtId="0" fontId="19" fillId="0" borderId="1" xfId="1205" applyNumberFormat="1" applyFont="1" applyFill="1" applyBorder="1" applyAlignment="1">
      <alignment horizontal="center" vertical="center" wrapText="1"/>
    </xf>
    <xf numFmtId="0" fontId="19" fillId="0" borderId="1" xfId="1205" applyFont="1" applyFill="1" applyBorder="1" applyAlignment="1">
      <alignment vertical="center" wrapText="1"/>
    </xf>
    <xf numFmtId="0" fontId="18" fillId="0" borderId="0" xfId="0" applyFont="1" applyAlignment="1">
      <alignment horizontal="center" vertical="center"/>
    </xf>
    <xf numFmtId="0" fontId="18" fillId="0" borderId="0" xfId="0" applyNumberFormat="1" applyFont="1" applyAlignment="1">
      <alignment vertical="center" wrapText="1"/>
    </xf>
    <xf numFmtId="0" fontId="18" fillId="0" borderId="0" xfId="0" applyFont="1" applyAlignment="1">
      <alignment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13" fillId="0" borderId="1" xfId="0" applyFont="1" applyFill="1" applyBorder="1" applyAlignment="1">
      <alignment horizontal="center" vertical="center"/>
    </xf>
    <xf numFmtId="0" fontId="21" fillId="0" borderId="0" xfId="0" applyFont="1" applyAlignment="1">
      <alignment horizontal="center" vertical="center"/>
    </xf>
    <xf numFmtId="0" fontId="9" fillId="0" borderId="0" xfId="0" applyFont="1" applyAlignment="1">
      <alignment horizontal="center" vertical="center"/>
    </xf>
    <xf numFmtId="0" fontId="22" fillId="0" borderId="0" xfId="0" applyFont="1" applyAlignment="1">
      <alignment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3" fillId="0" borderId="10" xfId="0" applyFont="1" applyBorder="1" applyAlignment="1">
      <alignment horizontal="center" vertical="center"/>
    </xf>
    <xf numFmtId="0" fontId="1" fillId="0" borderId="0" xfId="0" applyFont="1" applyFill="1"/>
    <xf numFmtId="0" fontId="0" fillId="0" borderId="0" xfId="0" applyFill="1"/>
    <xf numFmtId="0" fontId="0" fillId="0" borderId="0" xfId="0" applyFill="1" applyAlignment="1">
      <alignment horizontal="center"/>
    </xf>
    <xf numFmtId="0" fontId="0" fillId="0" borderId="0" xfId="0" applyFont="1" applyFill="1"/>
    <xf numFmtId="0" fontId="2" fillId="0" borderId="0" xfId="0" applyNumberFormat="1" applyFont="1" applyFill="1" applyAlignment="1" applyProtection="1">
      <alignment horizontal="center" vertical="center"/>
    </xf>
    <xf numFmtId="0" fontId="18" fillId="0" borderId="0" xfId="0" applyNumberFormat="1" applyFont="1" applyFill="1" applyAlignment="1" applyProtection="1">
      <alignment horizontal="right" vertical="center"/>
    </xf>
    <xf numFmtId="0" fontId="19" fillId="0" borderId="1" xfId="0" applyNumberFormat="1" applyFont="1" applyFill="1" applyBorder="1" applyAlignment="1" applyProtection="1">
      <alignment horizontal="center" vertical="center"/>
    </xf>
    <xf numFmtId="0" fontId="19" fillId="0" borderId="1" xfId="0" applyNumberFormat="1" applyFont="1" applyFill="1" applyBorder="1" applyAlignment="1" applyProtection="1">
      <alignment horizontal="center" vertical="center" wrapText="1"/>
    </xf>
    <xf numFmtId="0" fontId="19" fillId="0" borderId="1" xfId="0" applyNumberFormat="1" applyFont="1" applyFill="1" applyBorder="1" applyAlignment="1" applyProtection="1">
      <alignment vertical="center"/>
    </xf>
    <xf numFmtId="3" fontId="19" fillId="0" borderId="1" xfId="0" applyNumberFormat="1" applyFont="1" applyFill="1" applyBorder="1" applyAlignment="1" applyProtection="1">
      <alignment horizontal="center" vertical="center"/>
    </xf>
    <xf numFmtId="0" fontId="13" fillId="0" borderId="1" xfId="0" applyNumberFormat="1" applyFont="1" applyFill="1" applyBorder="1" applyAlignment="1" applyProtection="1">
      <alignment vertical="center"/>
    </xf>
    <xf numFmtId="3" fontId="13" fillId="0" borderId="1" xfId="0" applyNumberFormat="1" applyFont="1" applyFill="1" applyBorder="1" applyAlignment="1" applyProtection="1">
      <alignment horizontal="center" vertical="center"/>
    </xf>
    <xf numFmtId="0" fontId="18" fillId="0" borderId="0" xfId="0" applyFont="1" applyAlignment="1">
      <alignment vertical="center" wrapText="1"/>
    </xf>
    <xf numFmtId="0" fontId="23" fillId="0" borderId="0" xfId="0" applyFont="1" applyAlignment="1">
      <alignment vertical="center" wrapText="1"/>
    </xf>
    <xf numFmtId="0" fontId="0" fillId="0" borderId="0" xfId="0" applyFont="1" applyAlignment="1">
      <alignment vertical="center" wrapText="1"/>
    </xf>
    <xf numFmtId="0" fontId="0" fillId="0" borderId="0" xfId="0" applyAlignment="1">
      <alignment vertical="center" wrapText="1"/>
    </xf>
    <xf numFmtId="43" fontId="0" fillId="0" borderId="0" xfId="0" applyNumberFormat="1" applyAlignment="1">
      <alignment horizontal="center" vertical="center" wrapText="1"/>
    </xf>
    <xf numFmtId="0" fontId="0" fillId="0" borderId="0" xfId="0" applyBorder="1" applyAlignment="1">
      <alignment vertical="center" wrapText="1"/>
    </xf>
    <xf numFmtId="0" fontId="6" fillId="0" borderId="0" xfId="0" applyFont="1" applyAlignment="1">
      <alignment horizontal="center" vertical="center" wrapText="1"/>
    </xf>
    <xf numFmtId="43" fontId="18" fillId="0" borderId="0" xfId="0" applyNumberFormat="1" applyFont="1" applyAlignment="1">
      <alignment horizontal="center" vertical="center" wrapText="1"/>
    </xf>
    <xf numFmtId="0" fontId="18" fillId="0" borderId="0" xfId="0" applyFont="1" applyAlignment="1">
      <alignment horizontal="center" vertical="center" wrapText="1"/>
    </xf>
    <xf numFmtId="0" fontId="18" fillId="0" borderId="0" xfId="0" applyFont="1" applyBorder="1" applyAlignment="1">
      <alignment vertical="center" wrapText="1"/>
    </xf>
    <xf numFmtId="0" fontId="24" fillId="0" borderId="1" xfId="0" applyFont="1" applyBorder="1" applyAlignment="1">
      <alignment horizontal="center" vertical="center" wrapText="1"/>
    </xf>
    <xf numFmtId="43" fontId="24" fillId="0" borderId="1" xfId="0" applyNumberFormat="1" applyFont="1" applyBorder="1" applyAlignment="1">
      <alignment horizontal="center" vertical="center" wrapText="1"/>
    </xf>
    <xf numFmtId="0" fontId="23" fillId="0" borderId="0" xfId="0" applyFont="1" applyBorder="1" applyAlignment="1">
      <alignment vertical="center" wrapText="1"/>
    </xf>
    <xf numFmtId="0" fontId="13" fillId="0" borderId="1" xfId="0" applyFont="1" applyBorder="1" applyAlignment="1">
      <alignment vertical="center" wrapText="1"/>
    </xf>
    <xf numFmtId="177" fontId="13" fillId="0" borderId="1" xfId="0" applyNumberFormat="1" applyFont="1" applyFill="1" applyBorder="1" applyAlignment="1">
      <alignment horizontal="center" vertical="center" wrapText="1"/>
    </xf>
    <xf numFmtId="0" fontId="0" fillId="0" borderId="0" xfId="0" applyFont="1" applyBorder="1" applyAlignment="1">
      <alignment vertical="center" wrapText="1"/>
    </xf>
    <xf numFmtId="178" fontId="13" fillId="0" borderId="1" xfId="0" applyNumberFormat="1" applyFont="1" applyFill="1" applyBorder="1" applyAlignment="1">
      <alignment vertical="center" wrapText="1"/>
    </xf>
    <xf numFmtId="178" fontId="13" fillId="0" borderId="1" xfId="0" applyNumberFormat="1" applyFont="1" applyBorder="1" applyAlignment="1">
      <alignment vertical="center" wrapText="1"/>
    </xf>
    <xf numFmtId="177" fontId="13" fillId="0" borderId="1" xfId="0" applyNumberFormat="1" applyFont="1" applyBorder="1" applyAlignment="1">
      <alignment horizontal="center" vertical="center" wrapText="1"/>
    </xf>
    <xf numFmtId="43" fontId="13" fillId="0" borderId="1" xfId="0" applyNumberFormat="1" applyFont="1" applyBorder="1" applyAlignment="1">
      <alignment horizontal="center" vertical="center" wrapText="1"/>
    </xf>
    <xf numFmtId="0" fontId="13" fillId="0" borderId="0" xfId="0" applyFont="1" applyAlignment="1">
      <alignment horizontal="left" vertical="center" wrapText="1"/>
    </xf>
    <xf numFmtId="0" fontId="13" fillId="0" borderId="0" xfId="0" applyFont="1" applyAlignment="1">
      <alignment vertical="center" wrapText="1"/>
    </xf>
    <xf numFmtId="43" fontId="13" fillId="0" borderId="0" xfId="0" applyNumberFormat="1" applyFont="1" applyAlignment="1">
      <alignment horizontal="center" vertical="center" wrapText="1"/>
    </xf>
    <xf numFmtId="43" fontId="0" fillId="0" borderId="0" xfId="0" applyNumberFormat="1" applyAlignment="1">
      <alignment vertical="center" wrapText="1"/>
    </xf>
    <xf numFmtId="43" fontId="18" fillId="0" borderId="0" xfId="0" applyNumberFormat="1" applyFont="1" applyAlignment="1">
      <alignment horizontal="right" vertical="center" wrapText="1"/>
    </xf>
    <xf numFmtId="43" fontId="13" fillId="0" borderId="1" xfId="0" applyNumberFormat="1" applyFont="1" applyBorder="1" applyAlignment="1">
      <alignment vertical="center" wrapText="1"/>
    </xf>
    <xf numFmtId="0" fontId="13" fillId="0" borderId="1" xfId="0" applyFont="1" applyBorder="1" applyAlignment="1">
      <alignment horizontal="center" vertical="center" wrapText="1"/>
    </xf>
    <xf numFmtId="43" fontId="13" fillId="0" borderId="0" xfId="0" applyNumberFormat="1" applyFont="1" applyAlignment="1">
      <alignment vertical="center" wrapText="1"/>
    </xf>
    <xf numFmtId="0" fontId="22" fillId="0" borderId="0" xfId="0" applyFont="1" applyAlignment="1">
      <alignment horizontal="center" vertical="center"/>
    </xf>
    <xf numFmtId="0" fontId="6" fillId="0" borderId="0" xfId="0" applyFont="1" applyFill="1" applyBorder="1" applyAlignment="1">
      <alignment horizontal="center" vertical="center" wrapText="1"/>
    </xf>
    <xf numFmtId="0" fontId="0" fillId="0" borderId="0" xfId="1113" applyNumberFormat="1" applyFont="1" applyFill="1" applyAlignment="1" applyProtection="1">
      <alignment horizontal="center" vertical="center"/>
    </xf>
    <xf numFmtId="0" fontId="0" fillId="0" borderId="0" xfId="0" applyFont="1" applyFill="1" applyBorder="1" applyAlignment="1">
      <alignment vertical="center" wrapText="1"/>
    </xf>
    <xf numFmtId="0" fontId="0" fillId="0" borderId="0" xfId="0" applyFont="1" applyFill="1" applyBorder="1" applyAlignment="1">
      <alignment horizontal="center" vertical="center" wrapText="1"/>
    </xf>
    <xf numFmtId="4" fontId="25" fillId="0" borderId="1" xfId="0" applyNumberFormat="1" applyFont="1" applyBorder="1" applyAlignment="1">
      <alignment horizontal="center" vertical="center" wrapText="1"/>
    </xf>
    <xf numFmtId="0" fontId="25" fillId="2" borderId="1" xfId="0" applyFont="1" applyFill="1" applyBorder="1" applyAlignment="1">
      <alignment horizontal="center" vertical="center" wrapText="1"/>
    </xf>
    <xf numFmtId="49" fontId="18" fillId="0" borderId="1" xfId="0" applyNumberFormat="1" applyFont="1" applyBorder="1" applyAlignment="1">
      <alignment horizontal="left" vertical="center" wrapText="1"/>
    </xf>
    <xf numFmtId="4" fontId="18" fillId="0" borderId="1" xfId="0" applyNumberFormat="1" applyFont="1" applyBorder="1" applyAlignment="1">
      <alignment horizontal="center" vertical="center"/>
    </xf>
    <xf numFmtId="0" fontId="0" fillId="0" borderId="1" xfId="0" applyFont="1" applyBorder="1" applyAlignment="1">
      <alignment vertical="center"/>
    </xf>
    <xf numFmtId="4" fontId="0" fillId="0" borderId="1" xfId="0" applyNumberFormat="1" applyBorder="1" applyAlignment="1">
      <alignment horizontal="center" vertical="center"/>
    </xf>
    <xf numFmtId="4" fontId="25" fillId="0" borderId="11" xfId="0" applyNumberFormat="1" applyFont="1" applyBorder="1" applyAlignment="1">
      <alignment horizontal="center" vertical="center" wrapText="1"/>
    </xf>
    <xf numFmtId="0" fontId="25" fillId="2" borderId="11" xfId="0" applyFont="1" applyFill="1" applyBorder="1" applyAlignment="1">
      <alignment horizontal="center" vertical="center" wrapText="1"/>
    </xf>
    <xf numFmtId="49" fontId="18" fillId="0" borderId="12" xfId="0" applyNumberFormat="1" applyFont="1" applyBorder="1" applyAlignment="1">
      <alignment horizontal="left" vertical="center" wrapText="1"/>
    </xf>
    <xf numFmtId="4" fontId="18" fillId="0" borderId="11" xfId="0" applyNumberFormat="1" applyFont="1" applyBorder="1" applyAlignment="1">
      <alignment horizontal="center" vertical="center"/>
    </xf>
    <xf numFmtId="49" fontId="18" fillId="0" borderId="13" xfId="0" applyNumberFormat="1" applyFont="1" applyBorder="1" applyAlignment="1">
      <alignment horizontal="left" vertical="center" wrapText="1"/>
    </xf>
    <xf numFmtId="4" fontId="18" fillId="0" borderId="14" xfId="0" applyNumberFormat="1" applyFont="1" applyBorder="1" applyAlignment="1">
      <alignment horizontal="center" vertical="center"/>
    </xf>
    <xf numFmtId="0" fontId="26" fillId="0" borderId="0" xfId="0" applyFont="1" applyFill="1" applyAlignment="1">
      <alignment vertical="center"/>
    </xf>
    <xf numFmtId="0" fontId="27" fillId="0" borderId="0" xfId="0" applyFont="1" applyFill="1" applyAlignment="1">
      <alignment vertical="center"/>
    </xf>
    <xf numFmtId="0" fontId="27" fillId="0" borderId="0" xfId="0" applyFont="1" applyFill="1" applyAlignment="1">
      <alignment horizontal="center" vertical="center"/>
    </xf>
    <xf numFmtId="0" fontId="10" fillId="0" borderId="0" xfId="0" applyFont="1" applyFill="1" applyAlignment="1">
      <alignment vertical="center"/>
    </xf>
    <xf numFmtId="0" fontId="6" fillId="0" borderId="0" xfId="0" applyFont="1" applyFill="1" applyAlignment="1">
      <alignment horizontal="center" vertical="center"/>
    </xf>
    <xf numFmtId="0" fontId="0" fillId="0" borderId="0" xfId="0" applyFont="1" applyAlignment="1">
      <alignment horizontal="center"/>
    </xf>
    <xf numFmtId="0" fontId="28" fillId="0" borderId="0" xfId="0" applyFont="1" applyFill="1" applyAlignment="1">
      <alignment vertical="center"/>
    </xf>
    <xf numFmtId="0" fontId="28" fillId="0" borderId="0" xfId="0" applyFont="1" applyFill="1" applyAlignment="1">
      <alignment horizontal="center" vertical="center"/>
    </xf>
    <xf numFmtId="3" fontId="20" fillId="0" borderId="1" xfId="0" applyNumberFormat="1" applyFont="1" applyFill="1" applyBorder="1" applyAlignment="1" applyProtection="1">
      <alignment horizontal="center" vertical="center"/>
    </xf>
    <xf numFmtId="0" fontId="26" fillId="0" borderId="1" xfId="0" applyFont="1" applyFill="1" applyBorder="1" applyAlignment="1">
      <alignment horizontal="center" vertical="center"/>
    </xf>
    <xf numFmtId="3" fontId="28" fillId="0" borderId="1" xfId="0" applyNumberFormat="1" applyFont="1" applyFill="1" applyBorder="1" applyAlignment="1" applyProtection="1">
      <alignment horizontal="left" vertical="center"/>
    </xf>
    <xf numFmtId="0" fontId="27" fillId="0" borderId="1" xfId="0" applyFont="1" applyFill="1" applyBorder="1" applyAlignment="1">
      <alignment horizontal="center" vertical="center"/>
    </xf>
    <xf numFmtId="0" fontId="28" fillId="0" borderId="1" xfId="981" applyFont="1" applyFill="1" applyBorder="1" applyAlignment="1">
      <alignment vertical="center" wrapText="1"/>
    </xf>
    <xf numFmtId="3" fontId="28" fillId="0" borderId="1" xfId="0" applyNumberFormat="1" applyFont="1" applyFill="1" applyBorder="1" applyAlignment="1" applyProtection="1">
      <alignment vertical="center"/>
    </xf>
    <xf numFmtId="0" fontId="28" fillId="0" borderId="1" xfId="0" applyFont="1" applyFill="1" applyBorder="1" applyAlignment="1">
      <alignment horizontal="left" vertical="center"/>
    </xf>
    <xf numFmtId="0" fontId="27" fillId="3" borderId="1" xfId="0" applyFont="1" applyFill="1" applyBorder="1" applyAlignment="1">
      <alignment horizontal="center" vertical="center"/>
    </xf>
    <xf numFmtId="0" fontId="27" fillId="0" borderId="1" xfId="0" applyFont="1" applyFill="1" applyBorder="1" applyAlignment="1">
      <alignment vertical="center"/>
    </xf>
    <xf numFmtId="0" fontId="0" fillId="0" borderId="0" xfId="0" applyFont="1" applyFill="1" applyAlignment="1">
      <alignment vertical="center"/>
    </xf>
    <xf numFmtId="0" fontId="29" fillId="0" borderId="1" xfId="0" applyFont="1" applyFill="1" applyBorder="1" applyAlignment="1">
      <alignment horizontal="center" vertical="center"/>
    </xf>
    <xf numFmtId="0" fontId="28" fillId="0" borderId="1" xfId="0" applyFont="1" applyFill="1" applyBorder="1" applyAlignment="1">
      <alignment vertical="center"/>
    </xf>
    <xf numFmtId="3" fontId="13" fillId="0" borderId="1" xfId="0" applyNumberFormat="1" applyFont="1" applyFill="1" applyBorder="1" applyAlignment="1" applyProtection="1">
      <alignment vertical="center"/>
    </xf>
    <xf numFmtId="0" fontId="30" fillId="2" borderId="15" xfId="0" applyFont="1" applyFill="1" applyBorder="1" applyAlignment="1">
      <alignment horizontal="center" vertical="center"/>
    </xf>
    <xf numFmtId="0" fontId="30" fillId="0" borderId="1" xfId="0" applyNumberFormat="1" applyFont="1" applyFill="1" applyBorder="1" applyAlignment="1" applyProtection="1">
      <alignment horizontal="center" vertical="center"/>
    </xf>
    <xf numFmtId="0" fontId="30" fillId="2" borderId="10" xfId="0" applyFont="1" applyFill="1" applyBorder="1" applyAlignment="1" applyProtection="1">
      <alignment horizontal="center" vertical="center" wrapText="1"/>
      <protection locked="0"/>
    </xf>
    <xf numFmtId="3" fontId="18" fillId="0" borderId="1" xfId="0" applyNumberFormat="1" applyFont="1" applyFill="1" applyBorder="1" applyAlignment="1" applyProtection="1">
      <alignment horizontal="center" vertical="center"/>
    </xf>
    <xf numFmtId="0" fontId="18" fillId="2" borderId="10" xfId="0" applyFont="1" applyFill="1" applyBorder="1" applyAlignment="1" applyProtection="1">
      <alignment vertical="center"/>
      <protection locked="0"/>
    </xf>
    <xf numFmtId="0" fontId="31" fillId="2" borderId="10" xfId="0" applyFont="1" applyFill="1" applyBorder="1" applyAlignment="1" applyProtection="1">
      <alignment vertical="center"/>
      <protection locked="0"/>
    </xf>
    <xf numFmtId="0" fontId="18" fillId="2" borderId="15" xfId="0" applyFont="1" applyFill="1" applyBorder="1" applyAlignment="1">
      <alignment horizontal="center" vertical="center"/>
    </xf>
    <xf numFmtId="1" fontId="18" fillId="2" borderId="10" xfId="0" applyNumberFormat="1" applyFont="1" applyFill="1" applyBorder="1" applyAlignment="1" applyProtection="1">
      <alignment vertical="center"/>
      <protection locked="0"/>
    </xf>
    <xf numFmtId="0" fontId="18" fillId="0" borderId="1" xfId="0" applyNumberFormat="1" applyFont="1" applyFill="1" applyBorder="1" applyAlignment="1" applyProtection="1">
      <alignment vertical="center"/>
    </xf>
    <xf numFmtId="0" fontId="0" fillId="0" borderId="0" xfId="0" applyNumberFormat="1" applyAlignment="1">
      <alignment horizontal="center" vertical="center"/>
    </xf>
    <xf numFmtId="0" fontId="1" fillId="0" borderId="0" xfId="0" applyFont="1" applyFill="1" applyAlignment="1">
      <alignment horizontal="left" vertical="center"/>
    </xf>
    <xf numFmtId="0" fontId="0" fillId="0" borderId="0" xfId="0" applyFont="1" applyFill="1" applyAlignment="1">
      <alignment horizontal="left" vertical="center"/>
    </xf>
    <xf numFmtId="0" fontId="32" fillId="0" borderId="0" xfId="0" applyFont="1" applyFill="1" applyAlignment="1">
      <alignment horizontal="center" vertical="center"/>
    </xf>
    <xf numFmtId="0" fontId="2" fillId="0" borderId="0" xfId="0" applyFont="1" applyFill="1" applyBorder="1" applyAlignment="1">
      <alignment horizontal="center" vertical="center"/>
    </xf>
    <xf numFmtId="0" fontId="18" fillId="0" borderId="0" xfId="0" applyNumberFormat="1" applyFont="1" applyFill="1" applyBorder="1" applyAlignment="1">
      <alignment horizontal="center" vertical="center"/>
    </xf>
    <xf numFmtId="49" fontId="1" fillId="0" borderId="1" xfId="28" applyNumberFormat="1" applyFont="1" applyBorder="1" applyAlignment="1">
      <alignment horizontal="center" vertical="center"/>
    </xf>
    <xf numFmtId="0" fontId="19" fillId="0" borderId="1" xfId="0" applyFont="1" applyFill="1" applyBorder="1" applyAlignment="1">
      <alignment horizontal="center" vertical="center" wrapText="1"/>
    </xf>
    <xf numFmtId="0" fontId="19" fillId="0" borderId="1" xfId="0" applyNumberFormat="1" applyFont="1" applyFill="1" applyBorder="1" applyAlignment="1">
      <alignment horizontal="center" vertical="center"/>
    </xf>
    <xf numFmtId="0" fontId="1" fillId="0" borderId="1" xfId="0" applyFont="1" applyFill="1" applyBorder="1" applyAlignment="1">
      <alignment vertical="center"/>
    </xf>
    <xf numFmtId="49" fontId="13" fillId="0" borderId="1" xfId="0" applyNumberFormat="1" applyFont="1" applyFill="1" applyBorder="1" applyAlignment="1">
      <alignment horizontal="center" vertical="center"/>
    </xf>
    <xf numFmtId="0" fontId="1" fillId="0" borderId="1" xfId="0" applyFont="1" applyBorder="1" applyAlignment="1">
      <alignment vertical="center"/>
    </xf>
    <xf numFmtId="49" fontId="19" fillId="0" borderId="1" xfId="0" applyNumberFormat="1" applyFont="1" applyFill="1" applyBorder="1" applyAlignment="1">
      <alignment horizontal="center" vertical="center"/>
    </xf>
    <xf numFmtId="0" fontId="20" fillId="0" borderId="0" xfId="0" applyFont="1" applyFill="1" applyAlignment="1">
      <alignment vertical="center"/>
    </xf>
    <xf numFmtId="0" fontId="30" fillId="0" borderId="1" xfId="0" applyNumberFormat="1" applyFont="1" applyFill="1" applyBorder="1" applyAlignment="1" applyProtection="1">
      <alignment horizontal="left" vertical="center"/>
    </xf>
    <xf numFmtId="3" fontId="30" fillId="0" borderId="1" xfId="0" applyNumberFormat="1" applyFont="1" applyFill="1" applyBorder="1" applyAlignment="1" applyProtection="1">
      <alignment horizontal="center" vertical="center"/>
    </xf>
    <xf numFmtId="0" fontId="18" fillId="0" borderId="1" xfId="0" applyNumberFormat="1" applyFont="1" applyFill="1" applyBorder="1" applyAlignment="1" applyProtection="1">
      <alignment horizontal="left" vertical="center"/>
    </xf>
    <xf numFmtId="3" fontId="18" fillId="4" borderId="1" xfId="0" applyNumberFormat="1" applyFont="1" applyFill="1" applyBorder="1" applyAlignment="1" applyProtection="1">
      <alignment horizontal="center" vertical="center"/>
    </xf>
    <xf numFmtId="3" fontId="18" fillId="5" borderId="1" xfId="0" applyNumberFormat="1" applyFont="1" applyFill="1" applyBorder="1" applyAlignment="1" applyProtection="1">
      <alignment horizontal="center" vertical="center"/>
    </xf>
    <xf numFmtId="0" fontId="30" fillId="0" borderId="1" xfId="0" applyNumberFormat="1" applyFont="1" applyFill="1" applyBorder="1" applyAlignment="1" applyProtection="1">
      <alignment vertical="center"/>
    </xf>
    <xf numFmtId="0" fontId="23" fillId="0" borderId="0" xfId="0" applyFont="1" applyFill="1" applyAlignment="1" applyProtection="1">
      <alignment vertical="center"/>
      <protection locked="0"/>
    </xf>
    <xf numFmtId="0" fontId="0" fillId="0" borderId="0" xfId="0" applyFont="1" applyFill="1" applyAlignment="1" applyProtection="1">
      <alignment vertical="center" wrapText="1"/>
      <protection locked="0"/>
    </xf>
    <xf numFmtId="0" fontId="0" fillId="0" borderId="0" xfId="0" applyFont="1" applyFill="1" applyAlignment="1" applyProtection="1">
      <alignment horizontal="center" vertical="center"/>
      <protection locked="0"/>
    </xf>
    <xf numFmtId="0" fontId="0" fillId="0" borderId="0" xfId="0" applyFont="1" applyFill="1" applyAlignment="1" applyProtection="1">
      <alignment vertical="center"/>
      <protection locked="0"/>
    </xf>
    <xf numFmtId="0" fontId="10" fillId="0" borderId="0" xfId="0" applyFont="1" applyFill="1" applyAlignment="1" applyProtection="1">
      <alignment vertical="center" wrapText="1"/>
      <protection locked="0"/>
    </xf>
    <xf numFmtId="0" fontId="6" fillId="0" borderId="0" xfId="0" applyFont="1" applyFill="1" applyAlignment="1" applyProtection="1">
      <alignment horizontal="center" vertical="center"/>
      <protection locked="0"/>
    </xf>
    <xf numFmtId="0" fontId="23" fillId="0" borderId="0" xfId="0" applyFont="1" applyFill="1" applyAlignment="1" applyProtection="1">
      <alignment vertical="center" wrapText="1"/>
      <protection locked="0"/>
    </xf>
    <xf numFmtId="0" fontId="0" fillId="0" borderId="0" xfId="0" applyFont="1" applyFill="1" applyBorder="1" applyAlignment="1" applyProtection="1">
      <alignment horizontal="center" vertical="center"/>
      <protection locked="0"/>
    </xf>
    <xf numFmtId="0" fontId="20" fillId="0" borderId="1" xfId="0" applyFont="1" applyFill="1" applyBorder="1" applyAlignment="1" applyProtection="1">
      <alignment horizontal="center" vertical="center"/>
      <protection locked="0"/>
    </xf>
    <xf numFmtId="0" fontId="33" fillId="0" borderId="1" xfId="0" applyFont="1" applyFill="1" applyBorder="1" applyAlignment="1" applyProtection="1">
      <alignment horizontal="left" vertical="center" wrapText="1"/>
      <protection locked="0"/>
    </xf>
    <xf numFmtId="0" fontId="33" fillId="0" borderId="1" xfId="0" applyFont="1" applyFill="1" applyBorder="1" applyAlignment="1" applyProtection="1">
      <alignment horizontal="center" vertical="center"/>
      <protection locked="0"/>
    </xf>
    <xf numFmtId="0" fontId="33" fillId="0" borderId="1" xfId="0" applyFont="1" applyFill="1" applyBorder="1" applyAlignment="1" applyProtection="1">
      <alignment horizontal="center" vertical="center"/>
    </xf>
    <xf numFmtId="0" fontId="30" fillId="0" borderId="1" xfId="0" applyFont="1" applyFill="1" applyBorder="1" applyAlignment="1" applyProtection="1">
      <alignment horizontal="center" vertical="center"/>
      <protection locked="0"/>
    </xf>
    <xf numFmtId="1" fontId="33" fillId="0" borderId="1" xfId="0" applyNumberFormat="1" applyFont="1" applyFill="1" applyBorder="1" applyAlignment="1" applyProtection="1">
      <alignment vertical="center" wrapText="1"/>
      <protection locked="0"/>
    </xf>
    <xf numFmtId="1" fontId="33" fillId="0" borderId="1" xfId="0" applyNumberFormat="1" applyFont="1" applyFill="1" applyBorder="1" applyAlignment="1" applyProtection="1">
      <alignment horizontal="center" vertical="center"/>
      <protection locked="0"/>
    </xf>
    <xf numFmtId="1" fontId="33" fillId="0" borderId="1" xfId="0" applyNumberFormat="1" applyFont="1" applyFill="1" applyBorder="1" applyAlignment="1" applyProtection="1">
      <alignment horizontal="left" vertical="center"/>
    </xf>
    <xf numFmtId="0" fontId="18" fillId="0" borderId="1" xfId="0" applyFont="1" applyFill="1" applyBorder="1" applyAlignment="1" applyProtection="1">
      <alignment horizontal="center" vertical="center"/>
      <protection locked="0"/>
    </xf>
    <xf numFmtId="1" fontId="33" fillId="0" borderId="1" xfId="0" applyNumberFormat="1" applyFont="1" applyFill="1" applyBorder="1" applyAlignment="1" applyProtection="1">
      <alignment horizontal="left" vertical="center" wrapText="1"/>
      <protection locked="0"/>
    </xf>
    <xf numFmtId="1" fontId="31" fillId="0" borderId="1" xfId="0" applyNumberFormat="1" applyFont="1" applyFill="1" applyBorder="1" applyAlignment="1" applyProtection="1">
      <alignment horizontal="left" vertical="center"/>
    </xf>
    <xf numFmtId="0" fontId="18" fillId="0" borderId="1" xfId="0" applyFont="1" applyFill="1" applyBorder="1" applyAlignment="1" applyProtection="1">
      <alignment horizontal="left" vertical="center"/>
      <protection locked="0"/>
    </xf>
    <xf numFmtId="1" fontId="31" fillId="0" borderId="1" xfId="0" applyNumberFormat="1" applyFont="1" applyFill="1" applyBorder="1" applyAlignment="1" applyProtection="1">
      <alignment vertical="center" wrapText="1"/>
      <protection locked="0"/>
    </xf>
    <xf numFmtId="1" fontId="31" fillId="0" borderId="1" xfId="0" applyNumberFormat="1" applyFont="1" applyFill="1" applyBorder="1" applyAlignment="1" applyProtection="1">
      <alignment horizontal="left" vertical="center"/>
      <protection locked="0"/>
    </xf>
    <xf numFmtId="1" fontId="31" fillId="0" borderId="1" xfId="0" applyNumberFormat="1" applyFont="1" applyFill="1" applyBorder="1" applyAlignment="1" applyProtection="1">
      <alignment horizontal="center" vertical="center"/>
      <protection locked="0"/>
    </xf>
    <xf numFmtId="0" fontId="31" fillId="0" borderId="1" xfId="0" applyNumberFormat="1" applyFont="1" applyFill="1" applyBorder="1" applyAlignment="1" applyProtection="1">
      <alignment vertical="center" wrapText="1"/>
      <protection locked="0"/>
    </xf>
    <xf numFmtId="3" fontId="31" fillId="0" borderId="1" xfId="0" applyNumberFormat="1" applyFont="1" applyFill="1" applyBorder="1" applyAlignment="1" applyProtection="1">
      <alignment vertical="center" wrapText="1"/>
      <protection locked="0"/>
    </xf>
    <xf numFmtId="3" fontId="31" fillId="0" borderId="1" xfId="0" applyNumberFormat="1" applyFont="1" applyFill="1" applyBorder="1" applyAlignment="1" applyProtection="1">
      <alignment horizontal="center" vertical="center"/>
      <protection locked="0"/>
    </xf>
    <xf numFmtId="0" fontId="31" fillId="0" borderId="1" xfId="0" applyNumberFormat="1" applyFont="1" applyFill="1" applyBorder="1" applyAlignment="1" applyProtection="1">
      <alignment horizontal="center" vertical="center"/>
      <protection locked="0"/>
    </xf>
    <xf numFmtId="0" fontId="31" fillId="0" borderId="1" xfId="0" applyFont="1" applyFill="1" applyBorder="1" applyAlignment="1" applyProtection="1">
      <alignment vertical="center" wrapText="1"/>
      <protection locked="0"/>
    </xf>
    <xf numFmtId="3" fontId="28" fillId="0" borderId="1" xfId="0" applyNumberFormat="1" applyFont="1" applyFill="1" applyBorder="1" applyAlignment="1" applyProtection="1">
      <alignment vertical="center"/>
      <protection locked="0"/>
    </xf>
    <xf numFmtId="0" fontId="31" fillId="0" borderId="1" xfId="0" applyFont="1" applyFill="1" applyBorder="1" applyAlignment="1" applyProtection="1">
      <alignment horizontal="center" vertical="center"/>
      <protection locked="0"/>
    </xf>
    <xf numFmtId="1" fontId="31" fillId="0" borderId="1" xfId="0" applyNumberFormat="1" applyFont="1" applyFill="1" applyBorder="1" applyAlignment="1" applyProtection="1">
      <alignment horizontal="center" vertical="center"/>
    </xf>
    <xf numFmtId="0" fontId="31" fillId="0" borderId="1" xfId="0" applyFont="1" applyFill="1" applyBorder="1" applyAlignment="1" applyProtection="1">
      <alignment horizontal="center" vertical="center" wrapText="1"/>
      <protection locked="0"/>
    </xf>
    <xf numFmtId="0" fontId="33" fillId="0" borderId="1" xfId="0" applyFont="1" applyFill="1" applyBorder="1" applyAlignment="1" applyProtection="1">
      <alignment horizontal="distributed" vertical="center" wrapText="1"/>
      <protection locked="0"/>
    </xf>
    <xf numFmtId="0" fontId="18" fillId="0" borderId="1" xfId="0" applyFont="1" applyFill="1" applyBorder="1" applyAlignment="1" applyProtection="1">
      <alignment vertical="center" wrapText="1"/>
      <protection locked="0"/>
    </xf>
    <xf numFmtId="0" fontId="0" fillId="0" borderId="0" xfId="0" applyNumberFormat="1"/>
    <xf numFmtId="0" fontId="28" fillId="0" borderId="0" xfId="0" applyNumberFormat="1" applyFont="1" applyFill="1" applyAlignment="1">
      <alignment horizontal="center" vertical="center"/>
    </xf>
    <xf numFmtId="0" fontId="24" fillId="0" borderId="1" xfId="0" applyFont="1" applyFill="1" applyBorder="1" applyAlignment="1">
      <alignment horizontal="center" vertical="center"/>
    </xf>
    <xf numFmtId="0" fontId="24" fillId="0" borderId="1" xfId="0" applyNumberFormat="1" applyFont="1" applyFill="1" applyBorder="1" applyAlignment="1">
      <alignment horizontal="center" vertical="center"/>
    </xf>
    <xf numFmtId="0" fontId="0" fillId="0" borderId="1" xfId="0" applyNumberFormat="1" applyFont="1" applyBorder="1" applyAlignment="1">
      <alignment horizontal="center" vertical="center" wrapText="1"/>
    </xf>
    <xf numFmtId="0" fontId="0" fillId="0" borderId="1" xfId="0" applyNumberFormat="1" applyBorder="1" applyAlignment="1">
      <alignment horizontal="center"/>
    </xf>
    <xf numFmtId="0" fontId="0" fillId="0" borderId="1" xfId="0" applyFont="1" applyBorder="1" applyAlignment="1">
      <alignment horizontal="center"/>
    </xf>
    <xf numFmtId="179" fontId="0" fillId="0" borderId="0" xfId="0" applyNumberFormat="1" applyFill="1" applyAlignment="1">
      <alignment horizontal="center"/>
    </xf>
    <xf numFmtId="179" fontId="28" fillId="0" borderId="0" xfId="0" applyNumberFormat="1" applyFont="1" applyFill="1" applyAlignment="1">
      <alignment horizontal="center" vertical="center"/>
    </xf>
    <xf numFmtId="0" fontId="34" fillId="0" borderId="1" xfId="0" applyFont="1" applyFill="1" applyBorder="1" applyAlignment="1">
      <alignment horizontal="center" vertical="center"/>
    </xf>
    <xf numFmtId="0" fontId="34" fillId="0" borderId="1" xfId="0" applyFont="1" applyFill="1" applyBorder="1" applyAlignment="1">
      <alignment horizontal="center" vertical="center" wrapText="1"/>
    </xf>
    <xf numFmtId="180" fontId="34" fillId="0" borderId="1" xfId="0" applyNumberFormat="1" applyFont="1" applyFill="1" applyBorder="1" applyAlignment="1">
      <alignment horizontal="center" vertical="center" wrapText="1"/>
    </xf>
    <xf numFmtId="0" fontId="35" fillId="0" borderId="1" xfId="0" applyFont="1" applyFill="1" applyBorder="1" applyAlignment="1">
      <alignment vertical="center"/>
    </xf>
    <xf numFmtId="0" fontId="36" fillId="0" borderId="1" xfId="0" applyFont="1" applyFill="1" applyBorder="1" applyAlignment="1">
      <alignment horizontal="center" vertical="center"/>
    </xf>
    <xf numFmtId="180" fontId="35" fillId="0" borderId="1" xfId="0" applyNumberFormat="1" applyFont="1" applyFill="1" applyBorder="1" applyAlignment="1">
      <alignment horizontal="center" vertical="center"/>
    </xf>
    <xf numFmtId="178" fontId="35" fillId="0" borderId="1" xfId="0" applyNumberFormat="1" applyFont="1" applyFill="1" applyBorder="1" applyAlignment="1" applyProtection="1">
      <alignment horizontal="left" vertical="center"/>
      <protection locked="0"/>
    </xf>
    <xf numFmtId="3" fontId="18" fillId="0" borderId="1" xfId="0" applyNumberFormat="1" applyFont="1" applyFill="1" applyBorder="1" applyAlignment="1">
      <alignment horizontal="center" vertical="center"/>
    </xf>
    <xf numFmtId="181" fontId="35" fillId="0" borderId="1" xfId="0" applyNumberFormat="1" applyFont="1" applyFill="1" applyBorder="1" applyAlignment="1" applyProtection="1">
      <alignment horizontal="left" vertical="center"/>
      <protection locked="0"/>
    </xf>
    <xf numFmtId="178" fontId="35" fillId="0" borderId="10" xfId="0" applyNumberFormat="1" applyFont="1" applyFill="1" applyBorder="1" applyAlignment="1" applyProtection="1">
      <alignment horizontal="left" vertical="center"/>
      <protection locked="0"/>
    </xf>
    <xf numFmtId="3" fontId="36" fillId="0" borderId="1" xfId="0" applyNumberFormat="1" applyFont="1" applyFill="1" applyBorder="1" applyAlignment="1">
      <alignment horizontal="center" vertical="center"/>
    </xf>
    <xf numFmtId="181" fontId="35" fillId="0" borderId="10" xfId="0" applyNumberFormat="1" applyFont="1" applyFill="1" applyBorder="1" applyAlignment="1" applyProtection="1">
      <alignment horizontal="left" vertical="center"/>
      <protection locked="0"/>
    </xf>
    <xf numFmtId="0" fontId="35" fillId="0" borderId="10" xfId="0" applyFont="1" applyFill="1" applyBorder="1" applyAlignment="1">
      <alignment vertical="center"/>
    </xf>
    <xf numFmtId="1" fontId="36" fillId="0" borderId="1" xfId="0" applyNumberFormat="1" applyFont="1" applyFill="1" applyBorder="1" applyAlignment="1" applyProtection="1">
      <alignment horizontal="center" vertical="center"/>
      <protection locked="0"/>
    </xf>
    <xf numFmtId="0" fontId="36" fillId="0" borderId="1" xfId="0" applyFont="1" applyFill="1" applyBorder="1" applyAlignment="1" applyProtection="1">
      <alignment horizontal="center" vertical="center"/>
      <protection locked="0"/>
    </xf>
    <xf numFmtId="0" fontId="35" fillId="0" borderId="1" xfId="0" applyFont="1" applyFill="1" applyBorder="1" applyAlignment="1">
      <alignment horizontal="left" vertical="center"/>
    </xf>
    <xf numFmtId="0" fontId="35" fillId="0" borderId="3" xfId="0" applyFont="1" applyFill="1" applyBorder="1" applyAlignment="1">
      <alignment vertical="center"/>
    </xf>
    <xf numFmtId="0" fontId="35" fillId="0" borderId="1" xfId="0" applyFont="1" applyFill="1" applyBorder="1" applyAlignment="1">
      <alignment horizontal="center" vertical="center"/>
    </xf>
    <xf numFmtId="0" fontId="35" fillId="0" borderId="0" xfId="0" applyFont="1" applyFill="1" applyAlignment="1">
      <alignment vertical="center"/>
    </xf>
    <xf numFmtId="0" fontId="34" fillId="0" borderId="1" xfId="0" applyFont="1" applyFill="1" applyBorder="1" applyAlignment="1">
      <alignment horizontal="distributed" vertical="center"/>
    </xf>
    <xf numFmtId="0" fontId="24" fillId="0" borderId="0" xfId="0" applyFont="1" applyFill="1" applyAlignment="1">
      <alignment vertical="center"/>
    </xf>
    <xf numFmtId="180" fontId="28" fillId="0" borderId="0" xfId="0" applyNumberFormat="1" applyFont="1" applyFill="1" applyAlignment="1">
      <alignment vertical="center"/>
    </xf>
    <xf numFmtId="180" fontId="27" fillId="0" borderId="0" xfId="0" applyNumberFormat="1" applyFont="1" applyFill="1" applyAlignment="1" applyProtection="1">
      <alignment horizontal="center" vertical="center"/>
    </xf>
    <xf numFmtId="0" fontId="24" fillId="0" borderId="0" xfId="0" applyFont="1" applyFill="1" applyAlignment="1" applyProtection="1">
      <alignment vertical="center"/>
      <protection locked="0"/>
    </xf>
    <xf numFmtId="0" fontId="28" fillId="0" borderId="0" xfId="0" applyFont="1" applyFill="1" applyAlignment="1" applyProtection="1">
      <alignment vertical="center"/>
      <protection locked="0"/>
    </xf>
    <xf numFmtId="0" fontId="28" fillId="0" borderId="0" xfId="0" applyFont="1" applyFill="1" applyAlignment="1" applyProtection="1">
      <alignment vertical="center"/>
    </xf>
    <xf numFmtId="0" fontId="28" fillId="0" borderId="0" xfId="0" applyFont="1" applyFill="1" applyAlignment="1" applyProtection="1">
      <alignment horizontal="center" vertical="center"/>
    </xf>
    <xf numFmtId="0" fontId="10" fillId="0" borderId="0" xfId="0" applyFont="1" applyFill="1" applyAlignment="1" applyProtection="1">
      <alignment vertical="center"/>
    </xf>
    <xf numFmtId="0" fontId="6" fillId="0" borderId="0" xfId="0" applyFont="1" applyFill="1" applyAlignment="1" applyProtection="1">
      <alignment horizontal="center" vertical="center"/>
    </xf>
    <xf numFmtId="0" fontId="28" fillId="0" borderId="1" xfId="0" applyFont="1" applyFill="1" applyBorder="1" applyAlignment="1">
      <alignment horizontal="center" vertical="center"/>
    </xf>
    <xf numFmtId="0" fontId="37" fillId="0" borderId="1" xfId="0" applyFont="1" applyFill="1" applyBorder="1" applyAlignment="1">
      <alignment horizontal="center" vertical="center"/>
    </xf>
    <xf numFmtId="0" fontId="38" fillId="0" borderId="0" xfId="0" applyFont="1" applyAlignment="1">
      <alignment horizontal="center" vertical="center"/>
    </xf>
    <xf numFmtId="0" fontId="39" fillId="0" borderId="1" xfId="0" applyFont="1" applyBorder="1" applyAlignment="1">
      <alignment horizontal="justify"/>
    </xf>
    <xf numFmtId="0" fontId="40" fillId="0" borderId="1" xfId="0" applyFont="1" applyBorder="1" applyAlignment="1">
      <alignment horizontal="justify"/>
    </xf>
    <xf numFmtId="0" fontId="41" fillId="0" borderId="1" xfId="0" applyFont="1" applyBorder="1" applyAlignment="1">
      <alignment horizontal="justify"/>
    </xf>
  </cellXfs>
  <cellStyles count="1888">
    <cellStyle name="常规" xfId="0" builtinId="0"/>
    <cellStyle name="常规 10 3 4 2 2" xfId="1"/>
    <cellStyle name="货币[0]" xfId="2" builtinId="7"/>
    <cellStyle name="常规 3 9 4" xfId="3"/>
    <cellStyle name="常规 3 4 4 3 2" xfId="4"/>
    <cellStyle name="常规 3 9 2 2" xfId="5"/>
    <cellStyle name="常规 10 3 4 4" xfId="6"/>
    <cellStyle name="输出 3" xfId="7"/>
    <cellStyle name="常规 10 3 2 2 2 2" xfId="8"/>
    <cellStyle name="常规 3 7 2 2 2" xfId="9"/>
    <cellStyle name="常规 11 3 7" xfId="10"/>
    <cellStyle name="常规 10 2_9益阳" xfId="11"/>
    <cellStyle name="20% - 强调文字颜色 3" xfId="12" builtinId="38"/>
    <cellStyle name="常规 3 11 3" xfId="13"/>
    <cellStyle name="常规 10 6 2 3" xfId="14"/>
    <cellStyle name="链接单元格 3 2" xfId="15"/>
    <cellStyle name="常规 11 3 5 2" xfId="16"/>
    <cellStyle name="常规 4 4 5 3" xfId="17"/>
    <cellStyle name="20% - 强调文字颜色 1 2" xfId="18"/>
    <cellStyle name="强调文字颜色 2 3 2" xfId="19"/>
    <cellStyle name="输入" xfId="20" builtinId="20"/>
    <cellStyle name="常规 12 3 2 2 2" xfId="21"/>
    <cellStyle name="常规 39" xfId="22"/>
    <cellStyle name="常规 44" xfId="23"/>
    <cellStyle name="货币" xfId="24" builtinId="4"/>
    <cellStyle name="常规 3 14" xfId="25"/>
    <cellStyle name="常规 12 3 3 3" xfId="26"/>
    <cellStyle name="常规 3 4 3" xfId="27"/>
    <cellStyle name="千位分隔[0]" xfId="28" builtinId="6"/>
    <cellStyle name="常规 26 2" xfId="29"/>
    <cellStyle name="常规 31 2" xfId="30"/>
    <cellStyle name="40% - 强调文字颜色 3" xfId="31" builtinId="39"/>
    <cellStyle name="常规 13 6 4" xfId="32"/>
    <cellStyle name="常规 12 6 3 2" xfId="33"/>
    <cellStyle name="常规 11 2 4 2 2 2" xfId="34"/>
    <cellStyle name="常规 11 8 2 2" xfId="35"/>
    <cellStyle name="常规 10 4 3 2 2 2" xfId="36"/>
    <cellStyle name="常规 10 4 4 2 3" xfId="37"/>
    <cellStyle name="差" xfId="38" builtinId="27"/>
    <cellStyle name="常规 12 8 3" xfId="39"/>
    <cellStyle name="好_2015年市本级全口径预算草案 - 副本 2" xfId="40"/>
    <cellStyle name="常规 7 3" xfId="41"/>
    <cellStyle name="千位分隔" xfId="42" builtinId="3"/>
    <cellStyle name="常规 12 2 3" xfId="43"/>
    <cellStyle name="60% - 强调文字颜色 3" xfId="44" builtinId="40"/>
    <cellStyle name="60% - 强调文字颜色 6 3 2" xfId="45"/>
    <cellStyle name="常规 3 6 3" xfId="46"/>
    <cellStyle name="常规 7 8 2 3" xfId="47"/>
    <cellStyle name="常规 8 3 3 2 2 2" xfId="48"/>
    <cellStyle name="超链接" xfId="49" builtinId="8"/>
    <cellStyle name="常规 10 2 2 3" xfId="50"/>
    <cellStyle name="常规 8 4 6 2" xfId="51"/>
    <cellStyle name="百分比" xfId="52" builtinId="5"/>
    <cellStyle name="差_附件2 益阳市市级国有资本经营预算表(定稿) 2 2" xfId="53"/>
    <cellStyle name="常规 3 3 2 4" xfId="54"/>
    <cellStyle name="已访问的超链接" xfId="55" builtinId="9"/>
    <cellStyle name="常规 12 2 2 3" xfId="56"/>
    <cellStyle name="60% - 强调文字颜色 2 3" xfId="57"/>
    <cellStyle name="注释" xfId="58" builtinId="10"/>
    <cellStyle name="常规 14 3 2" xfId="59"/>
    <cellStyle name="常规 6" xfId="60"/>
    <cellStyle name="常规 16 4 2 2" xfId="61"/>
    <cellStyle name="常规 12 4 3 3 2" xfId="62"/>
    <cellStyle name="常规 10 11 2 2" xfId="63"/>
    <cellStyle name="常规 12 2 2" xfId="64"/>
    <cellStyle name="常规 10 9 2 3" xfId="65"/>
    <cellStyle name="常规 4 12" xfId="66"/>
    <cellStyle name="60% - 强调文字颜色 2" xfId="67" builtinId="36"/>
    <cellStyle name="标题 4" xfId="68" builtinId="19"/>
    <cellStyle name="常规 12 3 5 2 2" xfId="69"/>
    <cellStyle name="解释性文本 2 2" xfId="70"/>
    <cellStyle name="常规 4 2 2 3" xfId="71"/>
    <cellStyle name="常规 4 4 3" xfId="72"/>
    <cellStyle name="常规 6 5" xfId="73"/>
    <cellStyle name="常规 7 11 2" xfId="74"/>
    <cellStyle name="警告文本" xfId="75" builtinId="11"/>
    <cellStyle name="常规 12 2 2 2 2" xfId="76"/>
    <cellStyle name="60% - 强调文字颜色 2 2 2" xfId="77"/>
    <cellStyle name="标题" xfId="78" builtinId="15"/>
    <cellStyle name="常规 12 3 5" xfId="79"/>
    <cellStyle name="解释性文本" xfId="80" builtinId="53"/>
    <cellStyle name="常规 10 3 6 2" xfId="81"/>
    <cellStyle name="常规 8 2 3 3" xfId="82"/>
    <cellStyle name="标题 1" xfId="83" builtinId="16"/>
    <cellStyle name="常规 8 2 3 4" xfId="84"/>
    <cellStyle name="标题 2" xfId="85" builtinId="17"/>
    <cellStyle name="常规 10 9 2 2" xfId="86"/>
    <cellStyle name="常规 4 11" xfId="87"/>
    <cellStyle name="60% - 强调文字颜色 1" xfId="88" builtinId="32"/>
    <cellStyle name="差_长沙 2 3" xfId="89"/>
    <cellStyle name="标题 3" xfId="90" builtinId="18"/>
    <cellStyle name="常规 10 3 4 2 2 2" xfId="91"/>
    <cellStyle name="常规 12 2 4" xfId="92"/>
    <cellStyle name="60% - 强调文字颜色 4" xfId="93" builtinId="44"/>
    <cellStyle name="输出" xfId="94" builtinId="21"/>
    <cellStyle name="常规 4 3 4 3 2" xfId="95"/>
    <cellStyle name="好_4衡阳" xfId="96"/>
    <cellStyle name="计算" xfId="97" builtinId="22"/>
    <cellStyle name="常规 12 6 3" xfId="98"/>
    <cellStyle name="常规 11 2 4 2 2" xfId="99"/>
    <cellStyle name="常规 13 5" xfId="100"/>
    <cellStyle name="检查单元格" xfId="101" builtinId="23"/>
    <cellStyle name="常规 12 9 2 3" xfId="102"/>
    <cellStyle name="常规 11 10 2" xfId="103"/>
    <cellStyle name="40% - 强调文字颜色 4 2" xfId="104"/>
    <cellStyle name="常规 7 4 4 4" xfId="105"/>
    <cellStyle name="20% - 强调文字颜色 6" xfId="106" builtinId="50"/>
    <cellStyle name="强调文字颜色 2" xfId="107" builtinId="33"/>
    <cellStyle name="链接单元格" xfId="108" builtinId="24"/>
    <cellStyle name="差_长沙 4 2" xfId="109"/>
    <cellStyle name="常规 8 3 4 3" xfId="110"/>
    <cellStyle name="汇总" xfId="111" builtinId="25"/>
    <cellStyle name="常规 11 8 3" xfId="112"/>
    <cellStyle name="常规 10 4 3 2 3" xfId="113"/>
    <cellStyle name="常规 11 7 2 2" xfId="114"/>
    <cellStyle name="好" xfId="115" builtinId="26"/>
    <cellStyle name="20% - 强调文字颜色 3 3" xfId="116"/>
    <cellStyle name="常规 3 2 6" xfId="117"/>
    <cellStyle name="好_大通湖" xfId="118"/>
    <cellStyle name="适中" xfId="119" builtinId="28"/>
    <cellStyle name="常规 7 4 4 3" xfId="120"/>
    <cellStyle name="20% - 强调文字颜色 5" xfId="121" builtinId="46"/>
    <cellStyle name="常规 11 3 3 2 2 2" xfId="122"/>
    <cellStyle name="常规 13 5 3 2" xfId="123"/>
    <cellStyle name="常规 11 3 4 2 3" xfId="124"/>
    <cellStyle name="检查单元格 3 2" xfId="125"/>
    <cellStyle name="强调文字颜色 1" xfId="126" builtinId="29"/>
    <cellStyle name="20% - 强调文字颜色 1" xfId="127" builtinId="30"/>
    <cellStyle name="常规 11 3 5" xfId="128"/>
    <cellStyle name="链接单元格 3" xfId="129"/>
    <cellStyle name="常规 13 6 2" xfId="130"/>
    <cellStyle name="常规 10 2 3 2 2 2" xfId="131"/>
    <cellStyle name="40% - 强调文字颜色 4 3 2" xfId="132"/>
    <cellStyle name="常规 11 4 2 4" xfId="133"/>
    <cellStyle name="40% - 强调文字颜色 1" xfId="134" builtinId="31"/>
    <cellStyle name="常规 2 8 2 2 2" xfId="135"/>
    <cellStyle name="常规 7 4 5" xfId="136"/>
    <cellStyle name="20% - 强调文字颜色 2" xfId="137" builtinId="34"/>
    <cellStyle name="常规 11 3 6" xfId="138"/>
    <cellStyle name="链接单元格 4" xfId="139"/>
    <cellStyle name="常规 13 6 3" xfId="140"/>
    <cellStyle name="常规 11 2 5 2 2" xfId="141"/>
    <cellStyle name="40% - 强调文字颜色 2" xfId="142" builtinId="35"/>
    <cellStyle name="强调文字颜色 3" xfId="143" builtinId="37"/>
    <cellStyle name="常规 3 8 2" xfId="144"/>
    <cellStyle name="强调文字颜色 4" xfId="145" builtinId="41"/>
    <cellStyle name="常规 10 3 3 2" xfId="146"/>
    <cellStyle name="常规 7 4 4 2" xfId="147"/>
    <cellStyle name="20% - 强调文字颜色 4" xfId="148" builtinId="42"/>
    <cellStyle name="常规 11 4 2 3 2" xfId="149"/>
    <cellStyle name="40% - 强调文字颜色 4" xfId="150" builtinId="43"/>
    <cellStyle name="常规 11 10" xfId="151"/>
    <cellStyle name="常规 3 8 3" xfId="152"/>
    <cellStyle name="强调文字颜色 5" xfId="153" builtinId="45"/>
    <cellStyle name="常规 10 3 3 3" xfId="154"/>
    <cellStyle name="常规 8 4 4 2 2" xfId="155"/>
    <cellStyle name="40% - 强调文字颜色 5" xfId="156" builtinId="47"/>
    <cellStyle name="常规 11 11" xfId="157"/>
    <cellStyle name="常规 16 5 2 2 2" xfId="158"/>
    <cellStyle name="常规 12 2 5" xfId="159"/>
    <cellStyle name="60% - 强调文字颜色 5" xfId="160" builtinId="48"/>
    <cellStyle name="常规 3 4 4 2 2" xfId="161"/>
    <cellStyle name="常规 3 8 4" xfId="162"/>
    <cellStyle name="强调文字颜色 6" xfId="163" builtinId="49"/>
    <cellStyle name="常规 10 3 3 4" xfId="164"/>
    <cellStyle name="20% - 强调文字颜色 3 3 2" xfId="165"/>
    <cellStyle name="常规 3 2 6 2" xfId="166"/>
    <cellStyle name="常规 8 4 4 2 3" xfId="167"/>
    <cellStyle name="好_大通湖 2" xfId="168"/>
    <cellStyle name="40% - 强调文字颜色 6" xfId="169" builtinId="51"/>
    <cellStyle name="常规 11 12" xfId="170"/>
    <cellStyle name="常规 12 2 6" xfId="171"/>
    <cellStyle name="60% - 强调文字颜色 6" xfId="172" builtinId="52"/>
    <cellStyle name="20% - 强调文字颜色 2 3 2" xfId="173"/>
    <cellStyle name="常规 35" xfId="174"/>
    <cellStyle name="常规 40" xfId="175"/>
    <cellStyle name="常规 8 4 3 2 3" xfId="176"/>
    <cellStyle name="20% - 强调文字颜色 2 2 2" xfId="177"/>
    <cellStyle name="常规 12 4 6 2" xfId="178"/>
    <cellStyle name="常规 11 9 4" xfId="179"/>
    <cellStyle name="_2015年市本级财力测算(12.11)" xfId="180"/>
    <cellStyle name="百分比 2 5" xfId="181"/>
    <cellStyle name="_ET_STYLE_NoName_00_" xfId="182"/>
    <cellStyle name="标题 4 2 2" xfId="183"/>
    <cellStyle name="常规 7 3 3 2" xfId="184"/>
    <cellStyle name="千位分隔 3 2" xfId="185"/>
    <cellStyle name="_ET_STYLE_NoName_00_ 2" xfId="186"/>
    <cellStyle name="常规 6 3" xfId="187"/>
    <cellStyle name="20% - 强调文字颜色 2 3" xfId="188"/>
    <cellStyle name="20% - 强调文字颜色 1 4" xfId="189"/>
    <cellStyle name="常规 12 9 2" xfId="190"/>
    <cellStyle name="常规 10 4 4 3 2" xfId="191"/>
    <cellStyle name="20% - 强调文字颜色 1 3" xfId="192"/>
    <cellStyle name="0,0_x000d_&#10;NA_x000d_&#10; 2" xfId="193"/>
    <cellStyle name="常规 11 3 5 3" xfId="194"/>
    <cellStyle name="_2015年市本级财力测算(12.11) 2" xfId="195"/>
    <cellStyle name="差_长沙" xfId="196"/>
    <cellStyle name="百分比 2 5 2" xfId="197"/>
    <cellStyle name="常规 10 3 5" xfId="198"/>
    <cellStyle name="好_长沙 3 2" xfId="199"/>
    <cellStyle name="0,0_x000d_&#10;NA_x000d_&#10;" xfId="200"/>
    <cellStyle name="差_大通湖 3" xfId="201"/>
    <cellStyle name="强调文字颜色 2 2 2" xfId="202"/>
    <cellStyle name="20% - 强调文字颜色 1 2 2" xfId="203"/>
    <cellStyle name="常规 11 3 5 2 2" xfId="204"/>
    <cellStyle name="常规 11 4" xfId="205"/>
    <cellStyle name="常规 12 4" xfId="206"/>
    <cellStyle name="20% - 强调文字颜色 1 3 2" xfId="207"/>
    <cellStyle name="常规 8 4 2 2 3" xfId="208"/>
    <cellStyle name="20% - 强调文字颜色 2 2" xfId="209"/>
    <cellStyle name="常规 11 3 6 2" xfId="210"/>
    <cellStyle name="20% - 强调文字颜色 2 4" xfId="211"/>
    <cellStyle name="差_长沙 2 2 2" xfId="212"/>
    <cellStyle name="20% - 强调文字颜色 3 2" xfId="213"/>
    <cellStyle name="常规 3 2 5" xfId="214"/>
    <cellStyle name="20% - 强调文字颜色 3 2 2" xfId="215"/>
    <cellStyle name="常规 3 2 5 2" xfId="216"/>
    <cellStyle name="常规 2 5 2 3" xfId="217"/>
    <cellStyle name="差_大通湖" xfId="218"/>
    <cellStyle name="20% - 强调文字颜色 3 4" xfId="219"/>
    <cellStyle name="常规 3 2 7" xfId="220"/>
    <cellStyle name="60% - 强调文字颜色 1 2" xfId="221"/>
    <cellStyle name="常规 10 9 2 2 2" xfId="222"/>
    <cellStyle name="20% - 强调文字颜色 4 2" xfId="223"/>
    <cellStyle name="常规 3 3 5" xfId="224"/>
    <cellStyle name="常规 7 4 4 2 2" xfId="225"/>
    <cellStyle name="20% - 强调文字颜色 4 2 2" xfId="226"/>
    <cellStyle name="常规 3 3 5 2" xfId="227"/>
    <cellStyle name="常规 7 4 4 2 2 2" xfId="228"/>
    <cellStyle name="20% - 强调文字颜色 4 3" xfId="229"/>
    <cellStyle name="常规 3 3 6" xfId="230"/>
    <cellStyle name="常规 7 4 4 2 3" xfId="231"/>
    <cellStyle name="20% - 强调文字颜色 4 3 2" xfId="232"/>
    <cellStyle name="常规 3 3 6 2" xfId="233"/>
    <cellStyle name="常规 16 4 2 2 2" xfId="234"/>
    <cellStyle name="20% - 强调文字颜色 4 4" xfId="235"/>
    <cellStyle name="常规 3 3 7" xfId="236"/>
    <cellStyle name="常规 12 2 2 2" xfId="237"/>
    <cellStyle name="60% - 强调文字颜色 2 2" xfId="238"/>
    <cellStyle name="20% - 强调文字颜色 5 2" xfId="239"/>
    <cellStyle name="常规 10 4_12娄底" xfId="240"/>
    <cellStyle name="常规 3 4 5" xfId="241"/>
    <cellStyle name="常规 7 4 4 3 2" xfId="242"/>
    <cellStyle name="20% - 强调文字颜色 5 2 2" xfId="243"/>
    <cellStyle name="常规 10 2 2 2 3" xfId="244"/>
    <cellStyle name="常规 3 4 5 2" xfId="245"/>
    <cellStyle name="常规 2 29" xfId="246"/>
    <cellStyle name="常规 8 2 3" xfId="247"/>
    <cellStyle name="20% - 强调文字颜色 5 3" xfId="248"/>
    <cellStyle name="常规 3 4 6" xfId="249"/>
    <cellStyle name="常规 8 7 2 2 2" xfId="250"/>
    <cellStyle name="20% - 强调文字颜色 5 3 2" xfId="251"/>
    <cellStyle name="常规 3 4 6 2" xfId="252"/>
    <cellStyle name="20% - 强调文字颜色 5 4" xfId="253"/>
    <cellStyle name="常规 3 4 7" xfId="254"/>
    <cellStyle name="常规 12 2 3 2" xfId="255"/>
    <cellStyle name="60% - 强调文字颜色 3 2" xfId="256"/>
    <cellStyle name="20% - 强调文字颜色 6 2" xfId="257"/>
    <cellStyle name="常规 2 8 2 3" xfId="258"/>
    <cellStyle name="40% - 强调文字颜色 4 4" xfId="259"/>
    <cellStyle name="常规 13 7" xfId="260"/>
    <cellStyle name="20% - 强调文字颜色 6 2 2" xfId="261"/>
    <cellStyle name="常规 10 2 3 2 3" xfId="262"/>
    <cellStyle name="20% - 强调文字颜色 6 3" xfId="263"/>
    <cellStyle name="20% - 强调文字颜色 6 3 2" xfId="264"/>
    <cellStyle name="40% - 强调文字颜色 5 4" xfId="265"/>
    <cellStyle name="20% - 强调文字颜色 6 4" xfId="266"/>
    <cellStyle name="常规 6 3 2 2 2" xfId="267"/>
    <cellStyle name="常规 12 2 4 2" xfId="268"/>
    <cellStyle name="60% - 强调文字颜色 4 2" xfId="269"/>
    <cellStyle name="40% - 强调文字颜色 1 2" xfId="270"/>
    <cellStyle name="常规 13 6 2 2" xfId="271"/>
    <cellStyle name="常规 10 5" xfId="272"/>
    <cellStyle name="40% - 强调文字颜色 1 2 2" xfId="273"/>
    <cellStyle name="常规 13 6 2 2 2" xfId="274"/>
    <cellStyle name="常规 10 5 2" xfId="275"/>
    <cellStyle name="40% - 强调文字颜色 1 3" xfId="276"/>
    <cellStyle name="常规 9 2" xfId="277"/>
    <cellStyle name="常规 13 6 2 3" xfId="278"/>
    <cellStyle name="常规 10 6" xfId="279"/>
    <cellStyle name="40% - 强调文字颜色 1 3 2" xfId="280"/>
    <cellStyle name="常规 9 2 2" xfId="281"/>
    <cellStyle name="常规 3 11" xfId="282"/>
    <cellStyle name="常规 10 6 2" xfId="283"/>
    <cellStyle name="40% - 强调文字颜色 1 4" xfId="284"/>
    <cellStyle name="常规 9 3" xfId="285"/>
    <cellStyle name="常规 10 7" xfId="286"/>
    <cellStyle name="常规 3 5 2 2" xfId="287"/>
    <cellStyle name="40% - 强调文字颜色 2 2" xfId="288"/>
    <cellStyle name="常规 13 6 3 2" xfId="289"/>
    <cellStyle name="常规 11 5" xfId="290"/>
    <cellStyle name="40% - 强调文字颜色 2 2 2" xfId="291"/>
    <cellStyle name="常规 11 5 2" xfId="292"/>
    <cellStyle name="40% - 强调文字颜色 2 3" xfId="293"/>
    <cellStyle name="常规 11 6" xfId="294"/>
    <cellStyle name="40% - 强调文字颜色 2 3 2" xfId="295"/>
    <cellStyle name="常规 11 2 2 4" xfId="296"/>
    <cellStyle name="常规 11 6 2" xfId="297"/>
    <cellStyle name="40% - 强调文字颜色 2 4" xfId="298"/>
    <cellStyle name="常规 11 7" xfId="299"/>
    <cellStyle name="常规 3 5 3 2" xfId="300"/>
    <cellStyle name="40% - 强调文字颜色 3 2" xfId="301"/>
    <cellStyle name="40% - 强调文字颜色 3 2 2" xfId="302"/>
    <cellStyle name="40% - 强调文字颜色 3 3" xfId="303"/>
    <cellStyle name="常规 25" xfId="304"/>
    <cellStyle name="40% - 强调文字颜色 3 3 2" xfId="305"/>
    <cellStyle name="常规 11 3 2 4" xfId="306"/>
    <cellStyle name="常规 30" xfId="307"/>
    <cellStyle name="40% - 强调文字颜色 3 4" xfId="308"/>
    <cellStyle name="40% - 强调文字颜色 4 2 2" xfId="309"/>
    <cellStyle name="标题 4 4" xfId="310"/>
    <cellStyle name="常规 11 10 2 2" xfId="311"/>
    <cellStyle name="常规 7 3 5" xfId="312"/>
    <cellStyle name="常规 13 6" xfId="313"/>
    <cellStyle name="常规 10 2 3 2 2" xfId="314"/>
    <cellStyle name="常规 2 8 2 2" xfId="315"/>
    <cellStyle name="常规 11 10 3" xfId="316"/>
    <cellStyle name="40% - 强调文字颜色 4 3" xfId="317"/>
    <cellStyle name="40% - 强调文字颜色 5 2" xfId="318"/>
    <cellStyle name="常规 8 4 4 2 2 2" xfId="319"/>
    <cellStyle name="常规 11 11 2" xfId="320"/>
    <cellStyle name="40% - 强调文字颜色 5 2 2" xfId="321"/>
    <cellStyle name="常规 12 2 4 3" xfId="322"/>
    <cellStyle name="60% - 强调文字颜色 4 3" xfId="323"/>
    <cellStyle name="常规 2 8 3 2" xfId="324"/>
    <cellStyle name="40% - 强调文字颜色 5 3" xfId="325"/>
    <cellStyle name="常规 10 2 3 3 2" xfId="326"/>
    <cellStyle name="40% - 强调文字颜色 5 3 2" xfId="327"/>
    <cellStyle name="常规 12 2 5 3" xfId="328"/>
    <cellStyle name="60% - 强调文字颜色 5 3" xfId="329"/>
    <cellStyle name="40% - 强调文字颜色 6 2" xfId="330"/>
    <cellStyle name="常规 3 2 6 2 2" xfId="331"/>
    <cellStyle name="好_大通湖 2 2" xfId="332"/>
    <cellStyle name="40% - 强调文字颜色 6 2 2" xfId="333"/>
    <cellStyle name="40% - 强调文字颜色 6 3" xfId="334"/>
    <cellStyle name="40% - 强调文字颜色 6 3 2" xfId="335"/>
    <cellStyle name="常规 12 2 4 2 2" xfId="336"/>
    <cellStyle name="40% - 强调文字颜色 6 4" xfId="337"/>
    <cellStyle name="60% - 强调文字颜色 4 2 2" xfId="338"/>
    <cellStyle name="差_4衡阳" xfId="339"/>
    <cellStyle name="常规 8 3 4 2" xfId="340"/>
    <cellStyle name="60% - 强调文字颜色 1 2 2" xfId="341"/>
    <cellStyle name="常规 14 2 2" xfId="342"/>
    <cellStyle name="60% - 强调文字颜色 1 3" xfId="343"/>
    <cellStyle name="常规 2 18" xfId="344"/>
    <cellStyle name="60% - 强调文字颜色 1 3 2" xfId="345"/>
    <cellStyle name="常规 7 3 2 3" xfId="346"/>
    <cellStyle name="千位分隔 2 3" xfId="347"/>
    <cellStyle name="常规 14 2 2 2" xfId="348"/>
    <cellStyle name="常规 14 2 3" xfId="349"/>
    <cellStyle name="60% - 强调文字颜色 1 4" xfId="350"/>
    <cellStyle name="常规 16 6 2 3" xfId="351"/>
    <cellStyle name="百分比 2 2 2 2 2" xfId="352"/>
    <cellStyle name="常规 12 2 2 3 2" xfId="353"/>
    <cellStyle name="60% - 强调文字颜色 2 3 2" xfId="354"/>
    <cellStyle name="常规 7 4 2 3" xfId="355"/>
    <cellStyle name="注释 2" xfId="356"/>
    <cellStyle name="常规 12 2 2 4" xfId="357"/>
    <cellStyle name="60% - 强调文字颜色 2 4" xfId="358"/>
    <cellStyle name="常规 12 2 3 2 2" xfId="359"/>
    <cellStyle name="60% - 强调文字颜色 3 2 2" xfId="360"/>
    <cellStyle name="常规 12 2 3 3" xfId="361"/>
    <cellStyle name="60% - 强调文字颜色 3 3" xfId="362"/>
    <cellStyle name="常规 12 2 3 3 2" xfId="363"/>
    <cellStyle name="60% - 强调文字颜色 3 3 2" xfId="364"/>
    <cellStyle name="常规 7 5 2 3" xfId="365"/>
    <cellStyle name="常规 12 2 3 4" xfId="366"/>
    <cellStyle name="60% - 强调文字颜色 3 4" xfId="367"/>
    <cellStyle name="常规 20" xfId="368"/>
    <cellStyle name="常规 15" xfId="369"/>
    <cellStyle name="常规 12 2 4 3 2" xfId="370"/>
    <cellStyle name="60% - 强调文字颜色 4 3 2" xfId="371"/>
    <cellStyle name="常规 7 6 2 3" xfId="372"/>
    <cellStyle name="常规 2 10 3" xfId="373"/>
    <cellStyle name="常规 16 7" xfId="374"/>
    <cellStyle name="常规 10 14" xfId="375"/>
    <cellStyle name="常规 8 3 5 2" xfId="376"/>
    <cellStyle name="常规 12 2 4 4" xfId="377"/>
    <cellStyle name="60% - 强调文字颜色 4 4" xfId="378"/>
    <cellStyle name="常规 12 2 5 2" xfId="379"/>
    <cellStyle name="60% - 强调文字颜色 5 2" xfId="380"/>
    <cellStyle name="常规 13 2 2 2 2" xfId="381"/>
    <cellStyle name="常规 8 4 4" xfId="382"/>
    <cellStyle name="常规 11 5 2 3" xfId="383"/>
    <cellStyle name="常规 2 5 3" xfId="384"/>
    <cellStyle name="常规 12 2 5 2 2" xfId="385"/>
    <cellStyle name="60% - 强调文字颜色 5 2 2" xfId="386"/>
    <cellStyle name="常规 2 6 3" xfId="387"/>
    <cellStyle name="60% - 强调文字颜色 5 3 2" xfId="388"/>
    <cellStyle name="常规 7 7 2 3" xfId="389"/>
    <cellStyle name="RowLevel_0" xfId="390"/>
    <cellStyle name="差_9益阳" xfId="391"/>
    <cellStyle name="千位分隔[0] 3 3 3" xfId="392"/>
    <cellStyle name="60% - 强调文字颜色 5 4" xfId="393"/>
    <cellStyle name="差_附件2 益阳市市级国有资本经营预算表(定稿) 2" xfId="394"/>
    <cellStyle name="常规 12 2 6 2" xfId="395"/>
    <cellStyle name="60% - 强调文字颜色 6 2" xfId="396"/>
    <cellStyle name="60% - 强调文字颜色 6 2 2" xfId="397"/>
    <cellStyle name="常规 3 5 3" xfId="398"/>
    <cellStyle name="60% - 强调文字颜色 6 3" xfId="399"/>
    <cellStyle name="常规 8 3 3 2 2" xfId="400"/>
    <cellStyle name="60% - 强调文字颜色 6 4" xfId="401"/>
    <cellStyle name="常规 8 3 3 2 3" xfId="402"/>
    <cellStyle name="ColLevel_0" xfId="403"/>
    <cellStyle name="常规 2 17" xfId="404"/>
    <cellStyle name="常规 2 12 2 3" xfId="405"/>
    <cellStyle name="常规 7 3 2 2" xfId="406"/>
    <cellStyle name="千位分隔 2 2" xfId="407"/>
    <cellStyle name="gcd" xfId="408"/>
    <cellStyle name="常规 2 7 3 2" xfId="409"/>
    <cellStyle name="差 4" xfId="410"/>
    <cellStyle name="百分比 2" xfId="411"/>
    <cellStyle name="常规 10 2 2 3 2" xfId="412"/>
    <cellStyle name="百分比 2 2" xfId="413"/>
    <cellStyle name="常规 11 2 5 3" xfId="414"/>
    <cellStyle name="常规 13 7 3" xfId="415"/>
    <cellStyle name="百分比 2 2 2" xfId="416"/>
    <cellStyle name="常规 8 3 2 2 3" xfId="417"/>
    <cellStyle name="百分比 2 2 2 2" xfId="418"/>
    <cellStyle name="百分比 2 2 2 3" xfId="419"/>
    <cellStyle name="百分比 2 2 3" xfId="420"/>
    <cellStyle name="百分比 2 2 3 2" xfId="421"/>
    <cellStyle name="常规 36" xfId="422"/>
    <cellStyle name="常规 41" xfId="423"/>
    <cellStyle name="常规 3 2 3 2 2" xfId="424"/>
    <cellStyle name="百分比 2 2 4" xfId="425"/>
    <cellStyle name="好_12娄底" xfId="426"/>
    <cellStyle name="百分比 2 3" xfId="427"/>
    <cellStyle name="常规 11 9 2" xfId="428"/>
    <cellStyle name="常规 10 4 3 3 2" xfId="429"/>
    <cellStyle name="常规 2 14" xfId="430"/>
    <cellStyle name="百分比 2 3 2" xfId="431"/>
    <cellStyle name="常规 8_长沙" xfId="432"/>
    <cellStyle name="常规 2 14 2" xfId="433"/>
    <cellStyle name="百分比 2 3 2 2" xfId="434"/>
    <cellStyle name="常规 3 2 5 3" xfId="435"/>
    <cellStyle name="常规 2 20" xfId="436"/>
    <cellStyle name="常规 2 15" xfId="437"/>
    <cellStyle name="百分比 2 3 3" xfId="438"/>
    <cellStyle name="常规 3 2 4_12娄底" xfId="439"/>
    <cellStyle name="常规 11 7 3 2" xfId="440"/>
    <cellStyle name="百分比 2 4" xfId="441"/>
    <cellStyle name="百分比 2 4 2" xfId="442"/>
    <cellStyle name="常规 10 2 5" xfId="443"/>
    <cellStyle name="好_长沙 2 2" xfId="444"/>
    <cellStyle name="百分比 2 4 2 2" xfId="445"/>
    <cellStyle name="常规 3 3 5 3" xfId="446"/>
    <cellStyle name="常规 10 2 5 2" xfId="447"/>
    <cellStyle name="好_长沙 2 2 2" xfId="448"/>
    <cellStyle name="百分比 2 4 3" xfId="449"/>
    <cellStyle name="常规 10 2 6" xfId="450"/>
    <cellStyle name="好_长沙 2 3" xfId="451"/>
    <cellStyle name="常规 20 2" xfId="452"/>
    <cellStyle name="常规 15 2" xfId="453"/>
    <cellStyle name="百分比 2 6" xfId="454"/>
    <cellStyle name="常规 20 3" xfId="455"/>
    <cellStyle name="常规 15 3" xfId="456"/>
    <cellStyle name="百分比 2 7" xfId="457"/>
    <cellStyle name="常规 16 7 3" xfId="458"/>
    <cellStyle name="标题 2 2 2" xfId="459"/>
    <cellStyle name="常规 2 2 6" xfId="460"/>
    <cellStyle name="标题 1 2" xfId="461"/>
    <cellStyle name="常规 8 2 3 3 2" xfId="462"/>
    <cellStyle name="标题 1 2 2" xfId="463"/>
    <cellStyle name="标题 1 3" xfId="464"/>
    <cellStyle name="标题 1 3 2" xfId="465"/>
    <cellStyle name="常规 16 5 2 2" xfId="466"/>
    <cellStyle name="标题 1 4" xfId="467"/>
    <cellStyle name="常规 12 4 4 3 2" xfId="468"/>
    <cellStyle name="差_10永州" xfId="469"/>
    <cellStyle name="标题 2 2" xfId="470"/>
    <cellStyle name="常规 12 4 3 2 2 2" xfId="471"/>
    <cellStyle name="标题 2 3" xfId="472"/>
    <cellStyle name="常规 21 3" xfId="473"/>
    <cellStyle name="常规 16 3" xfId="474"/>
    <cellStyle name="常规 10 10" xfId="475"/>
    <cellStyle name="标题 2 3 2" xfId="476"/>
    <cellStyle name="常规 11" xfId="477"/>
    <cellStyle name="常规 16 5 3 2" xfId="478"/>
    <cellStyle name="标题 2 4" xfId="479"/>
    <cellStyle name="标题 3 2" xfId="480"/>
    <cellStyle name="常规 7 2 3" xfId="481"/>
    <cellStyle name="标题 3 2 2" xfId="482"/>
    <cellStyle name="常规 7 2 3 2" xfId="483"/>
    <cellStyle name="标题 3 3" xfId="484"/>
    <cellStyle name="常规 7 2 4" xfId="485"/>
    <cellStyle name="标题 3 3 2" xfId="486"/>
    <cellStyle name="常规 7 2 4 2" xfId="487"/>
    <cellStyle name="常规 12 9 2 2 2" xfId="488"/>
    <cellStyle name="标题 3 4" xfId="489"/>
    <cellStyle name="常规 7 2 5" xfId="490"/>
    <cellStyle name="标题 4 2" xfId="491"/>
    <cellStyle name="常规 7 3 3" xfId="492"/>
    <cellStyle name="千位分隔 3" xfId="493"/>
    <cellStyle name="标题 4 3" xfId="494"/>
    <cellStyle name="常规 7 3 4" xfId="495"/>
    <cellStyle name="千位分隔 4" xfId="496"/>
    <cellStyle name="标题 4 3 2" xfId="497"/>
    <cellStyle name="常规 7 3 4 2" xfId="498"/>
    <cellStyle name="千位分隔 4 2" xfId="499"/>
    <cellStyle name="标题 5" xfId="500"/>
    <cellStyle name="常规 11 4 2" xfId="501"/>
    <cellStyle name="标题 5 2" xfId="502"/>
    <cellStyle name="常规 4 2 3 2 3" xfId="503"/>
    <cellStyle name="常规 4 5 2 3" xfId="504"/>
    <cellStyle name="常规 7 4 3" xfId="505"/>
    <cellStyle name="常规 11 4 2 2" xfId="506"/>
    <cellStyle name="标题 6" xfId="507"/>
    <cellStyle name="常规 11 4 3" xfId="508"/>
    <cellStyle name="标题 6 2" xfId="509"/>
    <cellStyle name="常规 7 5 3" xfId="510"/>
    <cellStyle name="常规 11 4 3 2" xfId="511"/>
    <cellStyle name="常规 11 4 4" xfId="512"/>
    <cellStyle name="标题 7" xfId="513"/>
    <cellStyle name="差 2" xfId="514"/>
    <cellStyle name="好_2015年市本级全口径预算草案 - 副本 2 2" xfId="515"/>
    <cellStyle name="常规 12 8 3 2" xfId="516"/>
    <cellStyle name="常规 11 2 3 3" xfId="517"/>
    <cellStyle name="差 2 2" xfId="518"/>
    <cellStyle name="差 3" xfId="519"/>
    <cellStyle name="常规 11 2 4 3" xfId="520"/>
    <cellStyle name="差 3 2" xfId="521"/>
    <cellStyle name="差_12娄底" xfId="522"/>
    <cellStyle name="常规 6 3 4" xfId="523"/>
    <cellStyle name="差_2015年市本级全口径预算草案 - 副本" xfId="524"/>
    <cellStyle name="差_2015年市本级全口径预算草案 - 副本 2" xfId="525"/>
    <cellStyle name="差_2015年市本级全口径预算草案 - 副本 2 2" xfId="526"/>
    <cellStyle name="常规 55 2" xfId="527"/>
    <cellStyle name="差_2015年市本级全口径预算草案 - 副本 3" xfId="528"/>
    <cellStyle name="差_2018年地方财政预算表_（城步）" xfId="529"/>
    <cellStyle name="常规 11 2 5" xfId="530"/>
    <cellStyle name="常规 12 4 4 2 2 2" xfId="531"/>
    <cellStyle name="差_2018年地方财政预算表_（新宁县）" xfId="532"/>
    <cellStyle name="差_大通湖 2" xfId="533"/>
    <cellStyle name="常规 11 3 4 3" xfId="534"/>
    <cellStyle name="常规 4 4 4 4" xfId="535"/>
    <cellStyle name="差_大通湖 2 2" xfId="536"/>
    <cellStyle name="差_附件2 益阳市市级国有资本经营预算表(4)" xfId="537"/>
    <cellStyle name="常规 8 3 2 4" xfId="538"/>
    <cellStyle name="常规 10 4 5 3" xfId="539"/>
    <cellStyle name="差_附件2 益阳市市级国有资本经营预算表(4) 2" xfId="540"/>
    <cellStyle name="常规 13 9" xfId="541"/>
    <cellStyle name="常规 10 2 4" xfId="542"/>
    <cellStyle name="差_附件2 益阳市市级国有资本经营预算表(4) 2 2" xfId="543"/>
    <cellStyle name="差_长沙 3 2" xfId="544"/>
    <cellStyle name="差_附件2 益阳市市级国有资本经营预算表(4) 3" xfId="545"/>
    <cellStyle name="常规 11 2 6 2" xfId="546"/>
    <cellStyle name="差_附件2 益阳市市级国有资本经营预算表(定稿)" xfId="547"/>
    <cellStyle name="差_附件2 益阳市市级国有资本经营预算表(定稿) 3" xfId="548"/>
    <cellStyle name="常规 8 2 2 3" xfId="549"/>
    <cellStyle name="常规 10 3 5 2" xfId="550"/>
    <cellStyle name="差_长沙 2" xfId="551"/>
    <cellStyle name="常规 10 4 4 4" xfId="552"/>
    <cellStyle name="差_长沙 2 2" xfId="553"/>
    <cellStyle name="常规 8 2 2 3 2" xfId="554"/>
    <cellStyle name="常规 10 3 5 2 2" xfId="555"/>
    <cellStyle name="常规 8 2 2 4" xfId="556"/>
    <cellStyle name="常规 10 3 5 3" xfId="557"/>
    <cellStyle name="好_2018年地方财政预算表_（新宁县）" xfId="558"/>
    <cellStyle name="差_长沙 3" xfId="559"/>
    <cellStyle name="常规 10 3 4 3 2" xfId="560"/>
    <cellStyle name="差_长沙 4" xfId="561"/>
    <cellStyle name="常规 8 8 2" xfId="562"/>
    <cellStyle name="常规 11 6 2 2 2" xfId="563"/>
    <cellStyle name="差_长沙 5" xfId="564"/>
    <cellStyle name="常规 10 8 3 2" xfId="565"/>
    <cellStyle name="常规 10" xfId="566"/>
    <cellStyle name="常规 16 8 2" xfId="567"/>
    <cellStyle name="常规 11 2" xfId="568"/>
    <cellStyle name="常规 10 10 2" xfId="569"/>
    <cellStyle name="常规 12 4 2 3" xfId="570"/>
    <cellStyle name="常规 16 3 2" xfId="571"/>
    <cellStyle name="常规 21 3 2" xfId="572"/>
    <cellStyle name="常规 11 2 2" xfId="573"/>
    <cellStyle name="常规 10 8 2 3" xfId="574"/>
    <cellStyle name="常规 10 10 2 2" xfId="575"/>
    <cellStyle name="常规 12 4 2 3 2" xfId="576"/>
    <cellStyle name="常规 8 7 3" xfId="577"/>
    <cellStyle name="常规 16 3 2 2" xfId="578"/>
    <cellStyle name="常规 21 3 2 2" xfId="579"/>
    <cellStyle name="常规 11 3" xfId="580"/>
    <cellStyle name="常规 10 2 4 2 2 2" xfId="581"/>
    <cellStyle name="常规 10 10 3" xfId="582"/>
    <cellStyle name="常规 12 4 2 4" xfId="583"/>
    <cellStyle name="常规 2 3 2 2" xfId="584"/>
    <cellStyle name="常规 16 3 3" xfId="585"/>
    <cellStyle name="常规 2 9 2 2 2" xfId="586"/>
    <cellStyle name="常规 21 3 3" xfId="587"/>
    <cellStyle name="常规 10 11" xfId="588"/>
    <cellStyle name="常规 16 4" xfId="589"/>
    <cellStyle name="常规 21 4" xfId="590"/>
    <cellStyle name="常规 10 11 2" xfId="591"/>
    <cellStyle name="常规 12 4 3 3" xfId="592"/>
    <cellStyle name="常规 16 4 2" xfId="593"/>
    <cellStyle name="常规 21 4 2" xfId="594"/>
    <cellStyle name="常规 16 4 3" xfId="595"/>
    <cellStyle name="常规 10 11 3" xfId="596"/>
    <cellStyle name="常规 12 4 3 4" xfId="597"/>
    <cellStyle name="常规 2 3 3 2" xfId="598"/>
    <cellStyle name="常规 10 12" xfId="599"/>
    <cellStyle name="适中 3 2" xfId="600"/>
    <cellStyle name="常规 16 5" xfId="601"/>
    <cellStyle name="常规 21 5" xfId="602"/>
    <cellStyle name="常规 10 12 2" xfId="603"/>
    <cellStyle name="常规 12 4 4 3" xfId="604"/>
    <cellStyle name="常规 16 5 2" xfId="605"/>
    <cellStyle name="常规 10 13" xfId="606"/>
    <cellStyle name="强调文字颜色 3 3 2" xfId="607"/>
    <cellStyle name="常规 16 6" xfId="608"/>
    <cellStyle name="常规 2 10 2" xfId="609"/>
    <cellStyle name="常规 10 13 2" xfId="610"/>
    <cellStyle name="常规 12 4 5 3" xfId="611"/>
    <cellStyle name="常规 16 6 2" xfId="612"/>
    <cellStyle name="常规 2 10 2 2" xfId="613"/>
    <cellStyle name="常规 8 3 5 3" xfId="614"/>
    <cellStyle name="常规 10 15" xfId="615"/>
    <cellStyle name="常规 7 3 5 2 2" xfId="616"/>
    <cellStyle name="常规 16 8" xfId="617"/>
    <cellStyle name="常规 2 10 4" xfId="618"/>
    <cellStyle name="常规 11 4 5" xfId="619"/>
    <cellStyle name="常规 16 2 2" xfId="620"/>
    <cellStyle name="常规 21 2 2" xfId="621"/>
    <cellStyle name="常规 10 2" xfId="622"/>
    <cellStyle name="千位分隔[0] 3 4" xfId="623"/>
    <cellStyle name="常规 11 4 5 2" xfId="624"/>
    <cellStyle name="常规 7 7 3" xfId="625"/>
    <cellStyle name="常规 16 2 2 2" xfId="626"/>
    <cellStyle name="常规 2 7" xfId="627"/>
    <cellStyle name="常规 21 2 2 2" xfId="628"/>
    <cellStyle name="常规 10 7 2 3" xfId="629"/>
    <cellStyle name="常规 10 2 2" xfId="630"/>
    <cellStyle name="千位分隔[0] 3 4 2" xfId="631"/>
    <cellStyle name="常规 11 4 5 2 2" xfId="632"/>
    <cellStyle name="常规 7 7 3 2" xfId="633"/>
    <cellStyle name="常规 16 2 2 2 2" xfId="634"/>
    <cellStyle name="常规 2 7 2" xfId="635"/>
    <cellStyle name="常规 10 2 2 2" xfId="636"/>
    <cellStyle name="常规 3 3 2 3" xfId="637"/>
    <cellStyle name="常规 13_长沙" xfId="638"/>
    <cellStyle name="常规 10 2 2 2 2" xfId="639"/>
    <cellStyle name="常规 10 4 2 4" xfId="640"/>
    <cellStyle name="常规 2 7 2 2 2" xfId="641"/>
    <cellStyle name="常规 10 2 2 2 2 2" xfId="642"/>
    <cellStyle name="强调文字颜色 2 2" xfId="643"/>
    <cellStyle name="常规 10 2 2 4" xfId="644"/>
    <cellStyle name="千位分隔[0] 3 5" xfId="645"/>
    <cellStyle name="常规 11 4 5 3" xfId="646"/>
    <cellStyle name="输入 2" xfId="647"/>
    <cellStyle name="常规 7 7 4" xfId="648"/>
    <cellStyle name="常规 16 2 2 3" xfId="649"/>
    <cellStyle name="常规 2 8" xfId="650"/>
    <cellStyle name="常规 7 5 2 2 2" xfId="651"/>
    <cellStyle name="常规 10 2 3" xfId="652"/>
    <cellStyle name="常规 10 2 3 2" xfId="653"/>
    <cellStyle name="常规 10 2 3 3" xfId="654"/>
    <cellStyle name="强调文字颜色 3 2" xfId="655"/>
    <cellStyle name="常规 10 2 3 4" xfId="656"/>
    <cellStyle name="常规 10 2 4 2" xfId="657"/>
    <cellStyle name="常规 10 2 4 2 2" xfId="658"/>
    <cellStyle name="常规 10 2 4 2 3" xfId="659"/>
    <cellStyle name="常规 10 2 4 3" xfId="660"/>
    <cellStyle name="常规 10 2 4 3 2" xfId="661"/>
    <cellStyle name="常规 10 3 3 2 2" xfId="662"/>
    <cellStyle name="常规 2 5" xfId="663"/>
    <cellStyle name="千位分隔[0] 3 2" xfId="664"/>
    <cellStyle name="常规 3 4 3 3 2" xfId="665"/>
    <cellStyle name="常规 2 9 4" xfId="666"/>
    <cellStyle name="强调文字颜色 4 2" xfId="667"/>
    <cellStyle name="常规 3 8 2 2" xfId="668"/>
    <cellStyle name="常规 10 2 4 4" xfId="669"/>
    <cellStyle name="常规 10 2 5 2 2" xfId="670"/>
    <cellStyle name="常规 2 16 3" xfId="671"/>
    <cellStyle name="常规 10 2 5 3" xfId="672"/>
    <cellStyle name="常规 10 2 6 2" xfId="673"/>
    <cellStyle name="常规 10 2 7" xfId="674"/>
    <cellStyle name="常规 2 12 3 2" xfId="675"/>
    <cellStyle name="常规 11 4 6" xfId="676"/>
    <cellStyle name="常规 16 2 3" xfId="677"/>
    <cellStyle name="常规 21 2 3" xfId="678"/>
    <cellStyle name="常规 10 3" xfId="679"/>
    <cellStyle name="千位分隔[0] 4 4" xfId="680"/>
    <cellStyle name="常规 11 4 6 2" xfId="681"/>
    <cellStyle name="常规 7 8 3" xfId="682"/>
    <cellStyle name="常规 3 7" xfId="683"/>
    <cellStyle name="常规 16 2 3 2" xfId="684"/>
    <cellStyle name="常规 10 3 2" xfId="685"/>
    <cellStyle name="常规 10 3 2 2" xfId="686"/>
    <cellStyle name="常规 10 3 2 2 2" xfId="687"/>
    <cellStyle name="常规 10 6 2 2" xfId="688"/>
    <cellStyle name="常规 3 7 2 3" xfId="689"/>
    <cellStyle name="常规 3 11 2" xfId="690"/>
    <cellStyle name="常规 4 4 5 2" xfId="691"/>
    <cellStyle name="常规 10 3 2 2 3" xfId="692"/>
    <cellStyle name="常规 10 3 2 3" xfId="693"/>
    <cellStyle name="常规 10 3 2 3 2" xfId="694"/>
    <cellStyle name="常规 10 3 2 4" xfId="695"/>
    <cellStyle name="常规 4 2 2 2_9益阳" xfId="696"/>
    <cellStyle name="常规 10 3 3" xfId="697"/>
    <cellStyle name="常规 10 3 3 2 2 2" xfId="698"/>
    <cellStyle name="常规 2 5 2" xfId="699"/>
    <cellStyle name="常规 10 7 2 2" xfId="700"/>
    <cellStyle name="常规 7 7 2" xfId="701"/>
    <cellStyle name="常规 10 3 3 2 3" xfId="702"/>
    <cellStyle name="常规 2 6" xfId="703"/>
    <cellStyle name="常规 3 5" xfId="704"/>
    <cellStyle name="常规 10 3 3 3 2" xfId="705"/>
    <cellStyle name="常规 10 3 4" xfId="706"/>
    <cellStyle name="常规 10 3 4 2" xfId="707"/>
    <cellStyle name="常规 10 8 2 2" xfId="708"/>
    <cellStyle name="常规 3 9 2 3" xfId="709"/>
    <cellStyle name="常规 10 4 2 2 2 2" xfId="710"/>
    <cellStyle name="常规 8 7 2" xfId="711"/>
    <cellStyle name="常规 10 3 4 2 3" xfId="712"/>
    <cellStyle name="常规 10 3 4 3" xfId="713"/>
    <cellStyle name="常规 10 3 6" xfId="714"/>
    <cellStyle name="常规 10 3 7" xfId="715"/>
    <cellStyle name="常规 10 3_12娄底" xfId="716"/>
    <cellStyle name="适中 4" xfId="717"/>
    <cellStyle name="常规 3 2 2" xfId="718"/>
    <cellStyle name="常规 10 6 2 2 2" xfId="719"/>
    <cellStyle name="常规 16 2 4" xfId="720"/>
    <cellStyle name="常规 11 4 7" xfId="721"/>
    <cellStyle name="常规 3 11 2 2" xfId="722"/>
    <cellStyle name="常规 10 4" xfId="723"/>
    <cellStyle name="常规 10 4 2" xfId="724"/>
    <cellStyle name="常规 12 3 4 2 3" xfId="725"/>
    <cellStyle name="常规 3 5 2 3" xfId="726"/>
    <cellStyle name="常规 10 8" xfId="727"/>
    <cellStyle name="常规 10 4 2 2" xfId="728"/>
    <cellStyle name="常规 10 8 2" xfId="729"/>
    <cellStyle name="常规 10 4 2 2 2" xfId="730"/>
    <cellStyle name="常规 8 8" xfId="731"/>
    <cellStyle name="常规 11 6 2 2" xfId="732"/>
    <cellStyle name="常规 10 8 3" xfId="733"/>
    <cellStyle name="常规 10 4 2 2 3" xfId="734"/>
    <cellStyle name="常规 10 9" xfId="735"/>
    <cellStyle name="常规 10 4 2 3" xfId="736"/>
    <cellStyle name="常规 10 9 2" xfId="737"/>
    <cellStyle name="常规 10 4 2 3 2" xfId="738"/>
    <cellStyle name="常规 10 4 3" xfId="739"/>
    <cellStyle name="常规 10_9益阳" xfId="740"/>
    <cellStyle name="常规 10 4 3 2" xfId="741"/>
    <cellStyle name="常规 11 8" xfId="742"/>
    <cellStyle name="好_2015年市本级全口径预算草案 - 副本" xfId="743"/>
    <cellStyle name="常规 4 8 2 2" xfId="744"/>
    <cellStyle name="常规 11 2 4 4" xfId="745"/>
    <cellStyle name="常规 10 4 3 2 2" xfId="746"/>
    <cellStyle name="常规 11 8 2" xfId="747"/>
    <cellStyle name="常规 10 4 3 3" xfId="748"/>
    <cellStyle name="常规 11 9" xfId="749"/>
    <cellStyle name="常规 10 4 3 4" xfId="750"/>
    <cellStyle name="常规 10 4 4" xfId="751"/>
    <cellStyle name="常规 10 4 4 2" xfId="752"/>
    <cellStyle name="常规 12 8" xfId="753"/>
    <cellStyle name="常规 11 3 4 4" xfId="754"/>
    <cellStyle name="常规 10 4 4 2 2" xfId="755"/>
    <cellStyle name="常规 12 8 2" xfId="756"/>
    <cellStyle name="常规 10 4 4 2 2 2" xfId="757"/>
    <cellStyle name="常规 12 8 2 2" xfId="758"/>
    <cellStyle name="常规 10 4 4 3" xfId="759"/>
    <cellStyle name="常规 12 9" xfId="760"/>
    <cellStyle name="好_长沙 4 2" xfId="761"/>
    <cellStyle name="常规 10 4 5" xfId="762"/>
    <cellStyle name="常规 15 2 2" xfId="763"/>
    <cellStyle name="常规 20 2 2" xfId="764"/>
    <cellStyle name="常规 8 3 2 3" xfId="765"/>
    <cellStyle name="常规 10 4 5 2" xfId="766"/>
    <cellStyle name="常规 13 8" xfId="767"/>
    <cellStyle name="常规 15 2 2 2" xfId="768"/>
    <cellStyle name="常规 20 2 2 2" xfId="769"/>
    <cellStyle name="常规 11 4 4 4" xfId="770"/>
    <cellStyle name="常规 13 8 2" xfId="771"/>
    <cellStyle name="常规 8 3 2 3 2" xfId="772"/>
    <cellStyle name="常规 10 4 5 2 2" xfId="773"/>
    <cellStyle name="常规 2 13" xfId="774"/>
    <cellStyle name="常规 10 4 6" xfId="775"/>
    <cellStyle name="常规 15 2 3" xfId="776"/>
    <cellStyle name="常规 20 2 3" xfId="777"/>
    <cellStyle name="常规 8 3 3 3" xfId="778"/>
    <cellStyle name="常规 10 4 6 2" xfId="779"/>
    <cellStyle name="常规 10 4 7" xfId="780"/>
    <cellStyle name="常规 3 10 2 2" xfId="781"/>
    <cellStyle name="常规 10 5 2 2" xfId="782"/>
    <cellStyle name="常规 7 3 6" xfId="783"/>
    <cellStyle name="常规 10 5 2 2 2" xfId="784"/>
    <cellStyle name="常规 11 2 5 2" xfId="785"/>
    <cellStyle name="常规 10 5 2 3" xfId="786"/>
    <cellStyle name="常规 10 5 3" xfId="787"/>
    <cellStyle name="常规 10 5 3 2" xfId="788"/>
    <cellStyle name="常规 10 5 4" xfId="789"/>
    <cellStyle name="常规 12 3 2 2" xfId="790"/>
    <cellStyle name="常规 11 2 2 2 2" xfId="791"/>
    <cellStyle name="常规 10 6 3" xfId="792"/>
    <cellStyle name="常规 4 3 2 3 2" xfId="793"/>
    <cellStyle name="常规 3 12" xfId="794"/>
    <cellStyle name="常规 11 2 2 2 2 2" xfId="795"/>
    <cellStyle name="常规 10 6 3 2" xfId="796"/>
    <cellStyle name="常规 3 12 2" xfId="797"/>
    <cellStyle name="常规 11 2 2 2 3" xfId="798"/>
    <cellStyle name="常规 10 6 4" xfId="799"/>
    <cellStyle name="常规 12 3 3 2" xfId="800"/>
    <cellStyle name="常规 3 13" xfId="801"/>
    <cellStyle name="常规 3 5 2 2 2" xfId="802"/>
    <cellStyle name="常规 10 7 2" xfId="803"/>
    <cellStyle name="常规 10 7 2 2 2" xfId="804"/>
    <cellStyle name="常规 11 2 2 3 2" xfId="805"/>
    <cellStyle name="常规 10 7 3" xfId="806"/>
    <cellStyle name="常规 10 7 3 2" xfId="807"/>
    <cellStyle name="常规 10 7 4" xfId="808"/>
    <cellStyle name="常规 12 3 4 2" xfId="809"/>
    <cellStyle name="常规 10 8 2 2 2" xfId="810"/>
    <cellStyle name="常规 8 9" xfId="811"/>
    <cellStyle name="常规 11 6 2 3" xfId="812"/>
    <cellStyle name="解释性文本 2" xfId="813"/>
    <cellStyle name="常规 10 8 4" xfId="814"/>
    <cellStyle name="常规 12 3 5 2" xfId="815"/>
    <cellStyle name="常规 11 6 3 2" xfId="816"/>
    <cellStyle name="常规 11 2 3 2 2 2" xfId="817"/>
    <cellStyle name="常规 10 9 3" xfId="818"/>
    <cellStyle name="常规 10 9 3 2" xfId="819"/>
    <cellStyle name="常规 10 9 4" xfId="820"/>
    <cellStyle name="常规 12 3 6 2" xfId="821"/>
    <cellStyle name="千位_E22" xfId="822"/>
    <cellStyle name="常规 11 2 2 2" xfId="823"/>
    <cellStyle name="常规 11 2 2 3" xfId="824"/>
    <cellStyle name="常规 11 4 3 2 2 2" xfId="825"/>
    <cellStyle name="常规 11 2 3" xfId="826"/>
    <cellStyle name="常规 11 2 3 2" xfId="827"/>
    <cellStyle name="常规 11 6 3" xfId="828"/>
    <cellStyle name="常规 11 2 3 2 2" xfId="829"/>
    <cellStyle name="常规 11 6 4" xfId="830"/>
    <cellStyle name="常规 11 2 3 2 3" xfId="831"/>
    <cellStyle name="常规 12 4 3 2" xfId="832"/>
    <cellStyle name="常规 11 7 3" xfId="833"/>
    <cellStyle name="常规 11 2 3 3 2" xfId="834"/>
    <cellStyle name="常规 11 7 2" xfId="835"/>
    <cellStyle name="常规 11 2 3 4" xfId="836"/>
    <cellStyle name="常规 11 2 4" xfId="837"/>
    <cellStyle name="常规 11 2 4 2" xfId="838"/>
    <cellStyle name="常规 11 2 4 2 3" xfId="839"/>
    <cellStyle name="常规 12 5 3 2" xfId="840"/>
    <cellStyle name="常规 12 6 4" xfId="841"/>
    <cellStyle name="常规 11 2 4 3 2" xfId="842"/>
    <cellStyle name="常规 12 7 3" xfId="843"/>
    <cellStyle name="常规 11 2 6" xfId="844"/>
    <cellStyle name="常规 11 2 7" xfId="845"/>
    <cellStyle name="常规 2 13 3 2" xfId="846"/>
    <cellStyle name="常规 11 3 2" xfId="847"/>
    <cellStyle name="常规 11 3 2 2" xfId="848"/>
    <cellStyle name="常规 18" xfId="849"/>
    <cellStyle name="常规 23" xfId="850"/>
    <cellStyle name="常规 11 3 2 2 2" xfId="851"/>
    <cellStyle name="常规 18 2" xfId="852"/>
    <cellStyle name="常规 23 2" xfId="853"/>
    <cellStyle name="常规 11 3 2 2 2 2" xfId="854"/>
    <cellStyle name="常规 18 2 2" xfId="855"/>
    <cellStyle name="常规 23 2 2" xfId="856"/>
    <cellStyle name="常规 11 3 2 2 3" xfId="857"/>
    <cellStyle name="常规 13 3 3 2" xfId="858"/>
    <cellStyle name="常规 18 3" xfId="859"/>
    <cellStyle name="常规 23 3" xfId="860"/>
    <cellStyle name="常规 11 3 2 3" xfId="861"/>
    <cellStyle name="常规 19" xfId="862"/>
    <cellStyle name="常规 24" xfId="863"/>
    <cellStyle name="常规 11 3 2 3 2" xfId="864"/>
    <cellStyle name="常规 19 2" xfId="865"/>
    <cellStyle name="常规 24 2" xfId="866"/>
    <cellStyle name="常规 11 3 3" xfId="867"/>
    <cellStyle name="常规 11 3 3 2" xfId="868"/>
    <cellStyle name="常规 11 3 3 2 2" xfId="869"/>
    <cellStyle name="常规 11 3 3 2 3" xfId="870"/>
    <cellStyle name="常规 13 4 3 2" xfId="871"/>
    <cellStyle name="常规 11 3 3 3" xfId="872"/>
    <cellStyle name="常规 11 3 3 3 2" xfId="873"/>
    <cellStyle name="常规 11 3 3 4" xfId="874"/>
    <cellStyle name="链接单元格 2" xfId="875"/>
    <cellStyle name="常规 11 3 4" xfId="876"/>
    <cellStyle name="链接单元格 2 2" xfId="877"/>
    <cellStyle name="常规 11 3 4 2" xfId="878"/>
    <cellStyle name="常规 11 3 4 2 2" xfId="879"/>
    <cellStyle name="好_附件2 益阳市市级国有资本经营预算表(定稿)" xfId="880"/>
    <cellStyle name="常规 11 3 4 2 2 2" xfId="881"/>
    <cellStyle name="常规 2 5 4" xfId="882"/>
    <cellStyle name="常规 11 3 4 3 2" xfId="883"/>
    <cellStyle name="常规 11 4 2 2 2" xfId="884"/>
    <cellStyle name="常规 11 4 2 2 2 2" xfId="885"/>
    <cellStyle name="常规 7 2" xfId="886"/>
    <cellStyle name="常规 11 4 2 2 3" xfId="887"/>
    <cellStyle name="常规 11 4 2 3" xfId="888"/>
    <cellStyle name="常规 11 4 3 2 2" xfId="889"/>
    <cellStyle name="常规 11 4 3 2 3" xfId="890"/>
    <cellStyle name="常规 11 4 3 3" xfId="891"/>
    <cellStyle name="常规 11 4 3 3 2" xfId="892"/>
    <cellStyle name="常规 11 4 3 4" xfId="893"/>
    <cellStyle name="千位分隔[0] 2 4" xfId="894"/>
    <cellStyle name="常规 11 4 4 2" xfId="895"/>
    <cellStyle name="千位分隔[0] 2 4 2" xfId="896"/>
    <cellStyle name="常规 11 4 4 2 2" xfId="897"/>
    <cellStyle name="常规 11 4 4 2 2 2" xfId="898"/>
    <cellStyle name="常规 11 4 4 2 3" xfId="899"/>
    <cellStyle name="千位分隔[0] 2 5" xfId="900"/>
    <cellStyle name="常规 11 4 4 3" xfId="901"/>
    <cellStyle name="常规 11 4 4 3 2" xfId="902"/>
    <cellStyle name="常规 11 5 2 2" xfId="903"/>
    <cellStyle name="常规 11 5 2 2 2" xfId="904"/>
    <cellStyle name="常规 11 5 3" xfId="905"/>
    <cellStyle name="常规 11 5 3 2" xfId="906"/>
    <cellStyle name="常规 11 5 4" xfId="907"/>
    <cellStyle name="常规 12 4 2 2" xfId="908"/>
    <cellStyle name="好 2" xfId="909"/>
    <cellStyle name="常规 11 7 2 2 2" xfId="910"/>
    <cellStyle name="常规 12 9 3" xfId="911"/>
    <cellStyle name="常规 11 7 2 3" xfId="912"/>
    <cellStyle name="常规 11 7 4" xfId="913"/>
    <cellStyle name="常规 12 4 4 2" xfId="914"/>
    <cellStyle name="常规 11 8 2 2 2" xfId="915"/>
    <cellStyle name="常规 11 8 2 3" xfId="916"/>
    <cellStyle name="常规 11 8 3 2" xfId="917"/>
    <cellStyle name="常规 11 8 4" xfId="918"/>
    <cellStyle name="常规 12 4 5 2" xfId="919"/>
    <cellStyle name="常规 17 2 2 2" xfId="920"/>
    <cellStyle name="常规 22 2 2 2" xfId="921"/>
    <cellStyle name="常规 11 9 2 2" xfId="922"/>
    <cellStyle name="常规 11 9 2 2 2" xfId="923"/>
    <cellStyle name="常规 11 9 2 3" xfId="924"/>
    <cellStyle name="常规 33 2" xfId="925"/>
    <cellStyle name="常规 28 2" xfId="926"/>
    <cellStyle name="常规 11 9 3" xfId="927"/>
    <cellStyle name="输入 4" xfId="928"/>
    <cellStyle name="常规 11 9 3 2" xfId="929"/>
    <cellStyle name="常规 8 2 5 2" xfId="930"/>
    <cellStyle name="常规 11_长沙" xfId="931"/>
    <cellStyle name="常规 12" xfId="932"/>
    <cellStyle name="常规 12 10" xfId="933"/>
    <cellStyle name="常规 12 10 2" xfId="934"/>
    <cellStyle name="常规 12 2 4 2 3" xfId="935"/>
    <cellStyle name="常规 12 10 2 2" xfId="936"/>
    <cellStyle name="注释 3 2" xfId="937"/>
    <cellStyle name="常规 12 10 3" xfId="938"/>
    <cellStyle name="检查单元格 2 2" xfId="939"/>
    <cellStyle name="常规 12 11" xfId="940"/>
    <cellStyle name="常规 13 5 2 2" xfId="941"/>
    <cellStyle name="常规 12 11 2" xfId="942"/>
    <cellStyle name="常规 13 5 2 2 2" xfId="943"/>
    <cellStyle name="常规 16" xfId="944"/>
    <cellStyle name="常规 21" xfId="945"/>
    <cellStyle name="常规 13 4 2 2 2" xfId="946"/>
    <cellStyle name="常规 12 12" xfId="947"/>
    <cellStyle name="常规 13 5 2 3" xfId="948"/>
    <cellStyle name="常规 12 2" xfId="949"/>
    <cellStyle name="常规 12 2 2 2 2 2" xfId="950"/>
    <cellStyle name="常规 12 2 2 2 3" xfId="951"/>
    <cellStyle name="常规 12 2 3 2 2 2" xfId="952"/>
    <cellStyle name="常规 12 2 3 2 3" xfId="953"/>
    <cellStyle name="常规 12 2 4 2 2 2" xfId="954"/>
    <cellStyle name="常规 12 2 7" xfId="955"/>
    <cellStyle name="好_附件2 益阳市市级国有资本经营预算表(4) 2" xfId="956"/>
    <cellStyle name="常规 7 2 2 2 3" xfId="957"/>
    <cellStyle name="常规 2 14 3 2" xfId="958"/>
    <cellStyle name="常规 12 3" xfId="959"/>
    <cellStyle name="常规 12 3 2" xfId="960"/>
    <cellStyle name="常规 44 2" xfId="961"/>
    <cellStyle name="常规 39 2" xfId="962"/>
    <cellStyle name="常规 12 3 2 2 2 2" xfId="963"/>
    <cellStyle name="常规 50" xfId="964"/>
    <cellStyle name="常规 45" xfId="965"/>
    <cellStyle name="常规 12 3 2 2 3" xfId="966"/>
    <cellStyle name="常规 12 3 2 3" xfId="967"/>
    <cellStyle name="常规 15 3 2" xfId="968"/>
    <cellStyle name="常规 20 3 2" xfId="969"/>
    <cellStyle name="常规 8 4 2 3" xfId="970"/>
    <cellStyle name="常规 12 3 2 3 2" xfId="971"/>
    <cellStyle name="常规 12 3 2 4" xfId="972"/>
    <cellStyle name="常规 2 2 2 2" xfId="973"/>
    <cellStyle name="常规 12 3 3" xfId="974"/>
    <cellStyle name="常规 12 3 3 2 2" xfId="975"/>
    <cellStyle name="常规 3 13 2" xfId="976"/>
    <cellStyle name="常规 12 3 3 2 2 2" xfId="977"/>
    <cellStyle name="常规 12 3 3 2 3" xfId="978"/>
    <cellStyle name="常规 8 5 2 3" xfId="979"/>
    <cellStyle name="常规 12 3 3 3 2" xfId="980"/>
    <cellStyle name="常规 2" xfId="981"/>
    <cellStyle name="常规 12 3 3 4" xfId="982"/>
    <cellStyle name="常规 2 2 3 2" xfId="983"/>
    <cellStyle name="常规 8 8 2 2 2" xfId="984"/>
    <cellStyle name="常规 12 3 4" xfId="985"/>
    <cellStyle name="常规 12 3 4 2 2" xfId="986"/>
    <cellStyle name="常规 12 3 4 2 2 2" xfId="987"/>
    <cellStyle name="常规 12 3 4 3" xfId="988"/>
    <cellStyle name="常规 8 6 2 3" xfId="989"/>
    <cellStyle name="常规 12 3 4 3 2" xfId="990"/>
    <cellStyle name="常规 12 3 4 4" xfId="991"/>
    <cellStyle name="常规 2 2 4 2" xfId="992"/>
    <cellStyle name="解释性文本 3" xfId="993"/>
    <cellStyle name="常规 12 3 5 3" xfId="994"/>
    <cellStyle name="常规 12 3 6" xfId="995"/>
    <cellStyle name="常规 12 3 7" xfId="996"/>
    <cellStyle name="常规 12 4 2" xfId="997"/>
    <cellStyle name="常规 12 4 2 2 2" xfId="998"/>
    <cellStyle name="常规 12 4 2 2 2 2" xfId="999"/>
    <cellStyle name="常规 12 4 2 2 3" xfId="1000"/>
    <cellStyle name="常规 12 4 3" xfId="1001"/>
    <cellStyle name="常规 12 4 3 2 2" xfId="1002"/>
    <cellStyle name="常规 12 4 3 2 3" xfId="1003"/>
    <cellStyle name="常规 12 4 4" xfId="1004"/>
    <cellStyle name="常规 12 4 4 2 2" xfId="1005"/>
    <cellStyle name="常规 12 4 4 2 3" xfId="1006"/>
    <cellStyle name="常规 12 4 4 4" xfId="1007"/>
    <cellStyle name="常规 16 5 3" xfId="1008"/>
    <cellStyle name="常规 6 4 2 2 2" xfId="1009"/>
    <cellStyle name="常规 4 4 2 2 2 2" xfId="1010"/>
    <cellStyle name="常规 12 4 5" xfId="1011"/>
    <cellStyle name="样式 1_9益阳" xfId="1012"/>
    <cellStyle name="常规 17 2 2" xfId="1013"/>
    <cellStyle name="常规 22 2 2" xfId="1014"/>
    <cellStyle name="常规 12 4 5 2 2" xfId="1015"/>
    <cellStyle name="常规 12 4 6" xfId="1016"/>
    <cellStyle name="常规 17 2 3" xfId="1017"/>
    <cellStyle name="常规 22 2 3" xfId="1018"/>
    <cellStyle name="常规 12 4 7" xfId="1019"/>
    <cellStyle name="常规 3 12 2 2" xfId="1020"/>
    <cellStyle name="常规 12 5" xfId="1021"/>
    <cellStyle name="常规 12 5 2" xfId="1022"/>
    <cellStyle name="常规 12 5 4" xfId="1023"/>
    <cellStyle name="常规 12 5 2 2" xfId="1024"/>
    <cellStyle name="常规 12 7 4" xfId="1025"/>
    <cellStyle name="常规 12 5 2 2 2" xfId="1026"/>
    <cellStyle name="常规 22 3 2" xfId="1027"/>
    <cellStyle name="常规 17 3 2" xfId="1028"/>
    <cellStyle name="常规 13 3 2 2 2" xfId="1029"/>
    <cellStyle name="常规 12 5 2 3" xfId="1030"/>
    <cellStyle name="常规 12 5 3" xfId="1031"/>
    <cellStyle name="常规 12 6" xfId="1032"/>
    <cellStyle name="常规 12 6 2" xfId="1033"/>
    <cellStyle name="常规 13 5 4" xfId="1034"/>
    <cellStyle name="常规 12 6 2 2" xfId="1035"/>
    <cellStyle name="检查单元格 4" xfId="1036"/>
    <cellStyle name="常规 12 6 2 2 2" xfId="1037"/>
    <cellStyle name="常规 23 3 2" xfId="1038"/>
    <cellStyle name="常规 18 3 2" xfId="1039"/>
    <cellStyle name="常规 12 6 2 3" xfId="1040"/>
    <cellStyle name="常规 12 7" xfId="1041"/>
    <cellStyle name="常规 12 7 2" xfId="1042"/>
    <cellStyle name="常规 12 7 2 2" xfId="1043"/>
    <cellStyle name="常规 12 7 2 2 2" xfId="1044"/>
    <cellStyle name="常规 12 7 2 3" xfId="1045"/>
    <cellStyle name="常规 12 7 3 2" xfId="1046"/>
    <cellStyle name="常规 12 8 2 2 2" xfId="1047"/>
    <cellStyle name="常规 12 8 2 3" xfId="1048"/>
    <cellStyle name="常规 22 3 2 2" xfId="1049"/>
    <cellStyle name="常规 12 8 4" xfId="1050"/>
    <cellStyle name="好_2015年市本级全口径预算草案 - 副本 3" xfId="1051"/>
    <cellStyle name="常规 16 5 4" xfId="1052"/>
    <cellStyle name="常规 12 9 2 2" xfId="1053"/>
    <cellStyle name="常规 16 6 4" xfId="1054"/>
    <cellStyle name="常规 12 9 3 2" xfId="1055"/>
    <cellStyle name="常规 2 4 2 2 2" xfId="1056"/>
    <cellStyle name="常规 12 9 4" xfId="1057"/>
    <cellStyle name="常规 12_长沙" xfId="1058"/>
    <cellStyle name="常规 2 15 2 2" xfId="1059"/>
    <cellStyle name="常规 13" xfId="1060"/>
    <cellStyle name="常规 13 2" xfId="1061"/>
    <cellStyle name="常规 13 2 2" xfId="1062"/>
    <cellStyle name="常规 13 2 2 2" xfId="1063"/>
    <cellStyle name="常规 13 2 2 3" xfId="1064"/>
    <cellStyle name="常规 13 2 3" xfId="1065"/>
    <cellStyle name="常规 13 2 3 2" xfId="1066"/>
    <cellStyle name="常规 13 2 4" xfId="1067"/>
    <cellStyle name="常规 13 3" xfId="1068"/>
    <cellStyle name="常规 13 3 2" xfId="1069"/>
    <cellStyle name="常规 22 3" xfId="1070"/>
    <cellStyle name="常规 17 3" xfId="1071"/>
    <cellStyle name="常规 13 3 2 2" xfId="1072"/>
    <cellStyle name="常规 22 4" xfId="1073"/>
    <cellStyle name="常规 17 4" xfId="1074"/>
    <cellStyle name="常规 13 3 2 3" xfId="1075"/>
    <cellStyle name="常规 13 3 3" xfId="1076"/>
    <cellStyle name="常规 13 3 4" xfId="1077"/>
    <cellStyle name="常规 13 4" xfId="1078"/>
    <cellStyle name="常规 13 4 2" xfId="1079"/>
    <cellStyle name="常规 13 4 2 2" xfId="1080"/>
    <cellStyle name="常规 13 4 2 3" xfId="1081"/>
    <cellStyle name="常规 13 4 3" xfId="1082"/>
    <cellStyle name="常规 13 4 4" xfId="1083"/>
    <cellStyle name="常规 13 5 2" xfId="1084"/>
    <cellStyle name="检查单元格 2" xfId="1085"/>
    <cellStyle name="常规 13 5 3" xfId="1086"/>
    <cellStyle name="检查单元格 3" xfId="1087"/>
    <cellStyle name="常规 13 7 2" xfId="1088"/>
    <cellStyle name="常规 13 7 2 2" xfId="1089"/>
    <cellStyle name="常规 14" xfId="1090"/>
    <cellStyle name="常规 7 6 2 2" xfId="1091"/>
    <cellStyle name="常规 14 2" xfId="1092"/>
    <cellStyle name="常规 7 6 2 2 2" xfId="1093"/>
    <cellStyle name="常规 14 3" xfId="1094"/>
    <cellStyle name="常规 14 4" xfId="1095"/>
    <cellStyle name="常规 20 4" xfId="1096"/>
    <cellStyle name="常规 15 4" xfId="1097"/>
    <cellStyle name="常规 21 2" xfId="1098"/>
    <cellStyle name="常规 16 2" xfId="1099"/>
    <cellStyle name="常规 16 3 2 2 2" xfId="1100"/>
    <cellStyle name="常规 8 7 3 2" xfId="1101"/>
    <cellStyle name="常规 16 3 2 3" xfId="1102"/>
    <cellStyle name="常规 8 7 4" xfId="1103"/>
    <cellStyle name="常规 2 3 2 2 2" xfId="1104"/>
    <cellStyle name="常规 16 3 3 2" xfId="1105"/>
    <cellStyle name="常规 8 8 3" xfId="1106"/>
    <cellStyle name="常规 2 3 2 3" xfId="1107"/>
    <cellStyle name="常规 16 3 4" xfId="1108"/>
    <cellStyle name="常规 16 4 2 3" xfId="1109"/>
    <cellStyle name="常规 16 4 3 2" xfId="1110"/>
    <cellStyle name="常规 16 4 4" xfId="1111"/>
    <cellStyle name="常规 16 5 2 3" xfId="1112"/>
    <cellStyle name="常规 2 10 2 2 2" xfId="1113"/>
    <cellStyle name="常规 16 6 2 2" xfId="1114"/>
    <cellStyle name="常规 16 6 2 2 2" xfId="1115"/>
    <cellStyle name="常规 2 10 2 3" xfId="1116"/>
    <cellStyle name="常规 16 6 3" xfId="1117"/>
    <cellStyle name="常规 16 6 3 2" xfId="1118"/>
    <cellStyle name="常规 2 10 3 2" xfId="1119"/>
    <cellStyle name="常规 16 7 2" xfId="1120"/>
    <cellStyle name="常规 16 7 2 2" xfId="1121"/>
    <cellStyle name="常规 16 9" xfId="1122"/>
    <cellStyle name="常规 22" xfId="1123"/>
    <cellStyle name="常规 17" xfId="1124"/>
    <cellStyle name="注释 4 2" xfId="1125"/>
    <cellStyle name="常规 22 2" xfId="1126"/>
    <cellStyle name="常规 17 2" xfId="1127"/>
    <cellStyle name="常规 23 2 2 2" xfId="1128"/>
    <cellStyle name="常规 18 2 2 2" xfId="1129"/>
    <cellStyle name="常规 23 2 3" xfId="1130"/>
    <cellStyle name="常规 18 2 3" xfId="1131"/>
    <cellStyle name="常规 23 4" xfId="1132"/>
    <cellStyle name="常规 18 4" xfId="1133"/>
    <cellStyle name="常规 19 2 2" xfId="1134"/>
    <cellStyle name="常规 19 3" xfId="1135"/>
    <cellStyle name="常规 2 10" xfId="1136"/>
    <cellStyle name="强调文字颜色 3 3" xfId="1137"/>
    <cellStyle name="常规 2 11" xfId="1138"/>
    <cellStyle name="强调文字颜色 3 4" xfId="1139"/>
    <cellStyle name="常规 3 2 2 3" xfId="1140"/>
    <cellStyle name="常规 2 11 2" xfId="1141"/>
    <cellStyle name="常规 3 2 2 3 2" xfId="1142"/>
    <cellStyle name="常规 2 11 2 2" xfId="1143"/>
    <cellStyle name="常规 2 11 2 2 2" xfId="1144"/>
    <cellStyle name="汇总 4" xfId="1145"/>
    <cellStyle name="常规 2 11 2 3" xfId="1146"/>
    <cellStyle name="常规 7 2 2 2" xfId="1147"/>
    <cellStyle name="常规 3 2 2 4" xfId="1148"/>
    <cellStyle name="常规 2 11 3" xfId="1149"/>
    <cellStyle name="常规 2 11 3 2" xfId="1150"/>
    <cellStyle name="好 4" xfId="1151"/>
    <cellStyle name="常规 2 11 4" xfId="1152"/>
    <cellStyle name="常规 2 14 2 2 2" xfId="1153"/>
    <cellStyle name="常规 2 12" xfId="1154"/>
    <cellStyle name="常规 2 12 2" xfId="1155"/>
    <cellStyle name="常规 3 2 3 3" xfId="1156"/>
    <cellStyle name="常规 2 16" xfId="1157"/>
    <cellStyle name="常规 2 12 2 2" xfId="1158"/>
    <cellStyle name="常规 3 2 3 3 2" xfId="1159"/>
    <cellStyle name="常规 2 16 2" xfId="1160"/>
    <cellStyle name="常规 2 12 2 2 2" xfId="1161"/>
    <cellStyle name="常规 6_9益阳" xfId="1162"/>
    <cellStyle name="常规 2 12 3" xfId="1163"/>
    <cellStyle name="常规 3 2 3 4" xfId="1164"/>
    <cellStyle name="常规 2 12 4" xfId="1165"/>
    <cellStyle name="常规 2 13 2" xfId="1166"/>
    <cellStyle name="常规 3 2 4 3" xfId="1167"/>
    <cellStyle name="常规 2 13 2 2" xfId="1168"/>
    <cellStyle name="常规 3 2 4 3 2" xfId="1169"/>
    <cellStyle name="常规 2 13 2 2 2" xfId="1170"/>
    <cellStyle name="常规 2 13 2 3" xfId="1171"/>
    <cellStyle name="常规 4 2 3 2 2 2" xfId="1172"/>
    <cellStyle name="常规 4 5 2 2 2" xfId="1173"/>
    <cellStyle name="常规 7 4 2 2" xfId="1174"/>
    <cellStyle name="常规 2 13 3" xfId="1175"/>
    <cellStyle name="常规 3 2 4 4" xfId="1176"/>
    <cellStyle name="常规 2 13 4" xfId="1177"/>
    <cellStyle name="常规 2 14 2 2" xfId="1178"/>
    <cellStyle name="常规 2 14 2 3" xfId="1179"/>
    <cellStyle name="常规 7 5 2 2" xfId="1180"/>
    <cellStyle name="常规 2 14 3" xfId="1181"/>
    <cellStyle name="好_附件2 益阳市市级国有资本经营预算表(4)" xfId="1182"/>
    <cellStyle name="常规 2 14 4" xfId="1183"/>
    <cellStyle name="常规 2 15 2" xfId="1184"/>
    <cellStyle name="常规 3 2 6 3" xfId="1185"/>
    <cellStyle name="好_大通湖 3" xfId="1186"/>
    <cellStyle name="常规 2 15 3" xfId="1187"/>
    <cellStyle name="常规 3 3 5 2 2" xfId="1188"/>
    <cellStyle name="常规 2 16 2 2" xfId="1189"/>
    <cellStyle name="常规 2 17 2" xfId="1190"/>
    <cellStyle name="常规 7 3 2 2 2" xfId="1191"/>
    <cellStyle name="千位分隔 2 2 2" xfId="1192"/>
    <cellStyle name="常规 2 17 2 2" xfId="1193"/>
    <cellStyle name="常规 7 3 2 2 2 2" xfId="1194"/>
    <cellStyle name="千位分隔 2 2 2 2" xfId="1195"/>
    <cellStyle name="常规 2 17 3" xfId="1196"/>
    <cellStyle name="常规 7 3 2 2 3" xfId="1197"/>
    <cellStyle name="千位分隔 2 2 3" xfId="1198"/>
    <cellStyle name="常规 2 18 2" xfId="1199"/>
    <cellStyle name="常规 7 3 2 3 2" xfId="1200"/>
    <cellStyle name="千位分隔 2 3 2" xfId="1201"/>
    <cellStyle name="常规 2 19" xfId="1202"/>
    <cellStyle name="常规 7 3 2 4" xfId="1203"/>
    <cellStyle name="千位分隔 2 4" xfId="1204"/>
    <cellStyle name="常规 2 2" xfId="1205"/>
    <cellStyle name="常规 2 2 2" xfId="1206"/>
    <cellStyle name="常规 3 2 2_12娄底" xfId="1207"/>
    <cellStyle name="常规 2 2 2 2 2" xfId="1208"/>
    <cellStyle name="常规 8 4 3 3" xfId="1209"/>
    <cellStyle name="常规 2 2 2 3" xfId="1210"/>
    <cellStyle name="常规 2 2 3" xfId="1211"/>
    <cellStyle name="常规 2 2 3 2 2" xfId="1212"/>
    <cellStyle name="常规 2 2 3 3" xfId="1213"/>
    <cellStyle name="常规 2 2 4" xfId="1214"/>
    <cellStyle name="常规 2 2 5" xfId="1215"/>
    <cellStyle name="常规 2 9 2" xfId="1216"/>
    <cellStyle name="输入 3 2" xfId="1217"/>
    <cellStyle name="常规 2 3" xfId="1218"/>
    <cellStyle name="常规 2 9 2 2" xfId="1219"/>
    <cellStyle name="常规 2 3 2" xfId="1220"/>
    <cellStyle name="常规 2 9 2 3" xfId="1221"/>
    <cellStyle name="常规 2 3 3" xfId="1222"/>
    <cellStyle name="常规 2 3 4" xfId="1223"/>
    <cellStyle name="常规 2 3_12娄底" xfId="1224"/>
    <cellStyle name="常规 2 9 3" xfId="1225"/>
    <cellStyle name="常规 2 4" xfId="1226"/>
    <cellStyle name="常规 2 9 3 2" xfId="1227"/>
    <cellStyle name="常规 2 4 2" xfId="1228"/>
    <cellStyle name="常规 22 3 3" xfId="1229"/>
    <cellStyle name="常规 2 4 2 2" xfId="1230"/>
    <cellStyle name="常规 2 4 2 3" xfId="1231"/>
    <cellStyle name="常规 2 4 3" xfId="1232"/>
    <cellStyle name="常规 2 4 3 2" xfId="1233"/>
    <cellStyle name="常规 2 4 4" xfId="1234"/>
    <cellStyle name="常规 23 3 3" xfId="1235"/>
    <cellStyle name="千位分隔[0] 3 2 2 2" xfId="1236"/>
    <cellStyle name="常规 2 5 2 2" xfId="1237"/>
    <cellStyle name="常规 2 5 2 2 2" xfId="1238"/>
    <cellStyle name="常规 2 5 3 2" xfId="1239"/>
    <cellStyle name="常规 2 6 2" xfId="1240"/>
    <cellStyle name="常规 7 7 2 2" xfId="1241"/>
    <cellStyle name="常规 2 6 2 2" xfId="1242"/>
    <cellStyle name="常规 7 7 2 2 2" xfId="1243"/>
    <cellStyle name="常规 2 6 2 2 2" xfId="1244"/>
    <cellStyle name="常规 3 2" xfId="1245"/>
    <cellStyle name="常规 2 6 2 3" xfId="1246"/>
    <cellStyle name="常规 2 6 3 2" xfId="1247"/>
    <cellStyle name="常规 2 6 4" xfId="1248"/>
    <cellStyle name="常规 2 7 2 2" xfId="1249"/>
    <cellStyle name="常规 2 7 2 3" xfId="1250"/>
    <cellStyle name="常规 2 7 3" xfId="1251"/>
    <cellStyle name="常规 2 7 4" xfId="1252"/>
    <cellStyle name="常规 2 8 2" xfId="1253"/>
    <cellStyle name="输入 2 2" xfId="1254"/>
    <cellStyle name="常规 2 8 3" xfId="1255"/>
    <cellStyle name="常规 2 8 4" xfId="1256"/>
    <cellStyle name="常规 3 4 3 2 2" xfId="1257"/>
    <cellStyle name="千位分隔[0] 2 2" xfId="1258"/>
    <cellStyle name="常规 2 9" xfId="1259"/>
    <cellStyle name="输入 3" xfId="1260"/>
    <cellStyle name="常规 2_10永州" xfId="1261"/>
    <cellStyle name="常规 22 4 2" xfId="1262"/>
    <cellStyle name="常规 3 2 2 2" xfId="1263"/>
    <cellStyle name="常规 22 5" xfId="1264"/>
    <cellStyle name="常规 23 3 2 2" xfId="1265"/>
    <cellStyle name="常规 23 4 2" xfId="1266"/>
    <cellStyle name="计算 3" xfId="1267"/>
    <cellStyle name="常规 3 2 3 2" xfId="1268"/>
    <cellStyle name="常规 23 5" xfId="1269"/>
    <cellStyle name="常规 25 2" xfId="1270"/>
    <cellStyle name="常规 30 2" xfId="1271"/>
    <cellStyle name="常规 26" xfId="1272"/>
    <cellStyle name="常规 31" xfId="1273"/>
    <cellStyle name="常规 27" xfId="1274"/>
    <cellStyle name="常规 32" xfId="1275"/>
    <cellStyle name="常规 27 2" xfId="1276"/>
    <cellStyle name="常规 32 2" xfId="1277"/>
    <cellStyle name="常规 28" xfId="1278"/>
    <cellStyle name="常规 33" xfId="1279"/>
    <cellStyle name="常规 29" xfId="1280"/>
    <cellStyle name="常规 34" xfId="1281"/>
    <cellStyle name="常规 8 4 3 2 2" xfId="1282"/>
    <cellStyle name="常规 29 2" xfId="1283"/>
    <cellStyle name="常规 34 2" xfId="1284"/>
    <cellStyle name="常规 8 4 3 2 2 2" xfId="1285"/>
    <cellStyle name="常规 3" xfId="1286"/>
    <cellStyle name="常规 3 10" xfId="1287"/>
    <cellStyle name="常规 3 10 2" xfId="1288"/>
    <cellStyle name="常规 3 10 3" xfId="1289"/>
    <cellStyle name="常规 3 12 3" xfId="1290"/>
    <cellStyle name="输出 2 2" xfId="1291"/>
    <cellStyle name="常规 3 2 2 2 2" xfId="1292"/>
    <cellStyle name="常规 3 2 2 2 2 2" xfId="1293"/>
    <cellStyle name="常规 3 2 2 2 3" xfId="1294"/>
    <cellStyle name="常规 3 2 3" xfId="1295"/>
    <cellStyle name="常规 3 2 3 2 2 2" xfId="1296"/>
    <cellStyle name="常规 5_9益阳" xfId="1297"/>
    <cellStyle name="常规 3 2 3 2 3" xfId="1298"/>
    <cellStyle name="常规 3 2 3_12娄底" xfId="1299"/>
    <cellStyle name="汇总 3 2" xfId="1300"/>
    <cellStyle name="常规 3 2 4" xfId="1301"/>
    <cellStyle name="常规 3 2 4 2" xfId="1302"/>
    <cellStyle name="常规 3 2 4 2 2" xfId="1303"/>
    <cellStyle name="常规 3 2 4 2 2 2" xfId="1304"/>
    <cellStyle name="常规 3 9 3" xfId="1305"/>
    <cellStyle name="常规 3 2 4 2 3" xfId="1306"/>
    <cellStyle name="常规 3 2 5 2 2" xfId="1307"/>
    <cellStyle name="常规 3 2 7 2" xfId="1308"/>
    <cellStyle name="常规 3 2 8" xfId="1309"/>
    <cellStyle name="常规 3 2 9" xfId="1310"/>
    <cellStyle name="常规 3 2_9益阳" xfId="1311"/>
    <cellStyle name="常规 3 3" xfId="1312"/>
    <cellStyle name="常规 3 3 2" xfId="1313"/>
    <cellStyle name="常规 3 3 2 2" xfId="1314"/>
    <cellStyle name="常规 3 3 2 2 2" xfId="1315"/>
    <cellStyle name="常规 3 3 2 2 2 2" xfId="1316"/>
    <cellStyle name="常规 3 3 2 2 3" xfId="1317"/>
    <cellStyle name="常规 3 3 2 3 2" xfId="1318"/>
    <cellStyle name="常规 3 3 3" xfId="1319"/>
    <cellStyle name="常规 3 3 3 2" xfId="1320"/>
    <cellStyle name="常规 3 3 3 2 2" xfId="1321"/>
    <cellStyle name="常规 3 3 3 2 2 2" xfId="1322"/>
    <cellStyle name="常规 3 3 3 2 3" xfId="1323"/>
    <cellStyle name="常规 3 3 3 3" xfId="1324"/>
    <cellStyle name="常规 3 3 3 3 2" xfId="1325"/>
    <cellStyle name="常规 3 3 3 4" xfId="1326"/>
    <cellStyle name="常规 3 3 4" xfId="1327"/>
    <cellStyle name="常规 3 3 4 2" xfId="1328"/>
    <cellStyle name="常规 3 3 4 2 2" xfId="1329"/>
    <cellStyle name="常规 37" xfId="1330"/>
    <cellStyle name="常规 42" xfId="1331"/>
    <cellStyle name="常规 3 3 4 2 2 2" xfId="1332"/>
    <cellStyle name="常规 37 2" xfId="1333"/>
    <cellStyle name="常规 42 2" xfId="1334"/>
    <cellStyle name="常规 3 3 4 2 3" xfId="1335"/>
    <cellStyle name="常规 38" xfId="1336"/>
    <cellStyle name="常规 43" xfId="1337"/>
    <cellStyle name="常规 3 3 4 3" xfId="1338"/>
    <cellStyle name="常规 3 3 4 3 2" xfId="1339"/>
    <cellStyle name="常规 3 3 4 4" xfId="1340"/>
    <cellStyle name="常规 3 4" xfId="1341"/>
    <cellStyle name="常规 3 4 2" xfId="1342"/>
    <cellStyle name="常规 3 4 2 2" xfId="1343"/>
    <cellStyle name="常规 3 4 2 2 2" xfId="1344"/>
    <cellStyle name="常规 3 4 2 2 2 2" xfId="1345"/>
    <cellStyle name="常规 3 4 2 2 3" xfId="1346"/>
    <cellStyle name="常规 3 4 2 3" xfId="1347"/>
    <cellStyle name="常规 3 4 2 3 2" xfId="1348"/>
    <cellStyle name="常规 3 4 2 4" xfId="1349"/>
    <cellStyle name="常规 3 4 3 2" xfId="1350"/>
    <cellStyle name="千位分隔[0] 2" xfId="1351"/>
    <cellStyle name="常规 3 4 3 2 2 2" xfId="1352"/>
    <cellStyle name="千位分隔[0] 2 2 2" xfId="1353"/>
    <cellStyle name="常规 3 4 3 2 3" xfId="1354"/>
    <cellStyle name="千位分隔[0] 2 3" xfId="1355"/>
    <cellStyle name="常规 3 4 3 3" xfId="1356"/>
    <cellStyle name="千位分隔[0] 3" xfId="1357"/>
    <cellStyle name="常规 3 4 3 4" xfId="1358"/>
    <cellStyle name="千位分隔[0] 4" xfId="1359"/>
    <cellStyle name="常规 3 4 4" xfId="1360"/>
    <cellStyle name="常规 3 4 4 2" xfId="1361"/>
    <cellStyle name="常规 3 4 4 2 2 2" xfId="1362"/>
    <cellStyle name="强调文字颜色 6 2" xfId="1363"/>
    <cellStyle name="常规 3 4 4 2 3" xfId="1364"/>
    <cellStyle name="常规 3 4 4 3" xfId="1365"/>
    <cellStyle name="常规 3 4 4 4" xfId="1366"/>
    <cellStyle name="常规 3 4 5 2 2" xfId="1367"/>
    <cellStyle name="常规 3 4 5 3" xfId="1368"/>
    <cellStyle name="常规 3 5 2" xfId="1369"/>
    <cellStyle name="常规 3 5 4" xfId="1370"/>
    <cellStyle name="常规 3 6" xfId="1371"/>
    <cellStyle name="常规 7 8 2" xfId="1372"/>
    <cellStyle name="常规 3 6 2" xfId="1373"/>
    <cellStyle name="常规 7 8 2 2" xfId="1374"/>
    <cellStyle name="常规 3 6 2 2" xfId="1375"/>
    <cellStyle name="常规 7 8 2 2 2" xfId="1376"/>
    <cellStyle name="常规 3 6 2 2 2" xfId="1377"/>
    <cellStyle name="常规 3 6 2 3" xfId="1378"/>
    <cellStyle name="常规 3 6 3 2" xfId="1379"/>
    <cellStyle name="常规 3 6 4" xfId="1380"/>
    <cellStyle name="常规 3 7 2" xfId="1381"/>
    <cellStyle name="常规 7 8 3 2" xfId="1382"/>
    <cellStyle name="常规 3 7 2 2" xfId="1383"/>
    <cellStyle name="常规 3 7 3" xfId="1384"/>
    <cellStyle name="常规 3 7 3 2" xfId="1385"/>
    <cellStyle name="常规 3 7 4" xfId="1386"/>
    <cellStyle name="常规 3 8" xfId="1387"/>
    <cellStyle name="常规 7 8 4" xfId="1388"/>
    <cellStyle name="常规 3 8 2 2 2" xfId="1389"/>
    <cellStyle name="强调文字颜色 4 2 2" xfId="1390"/>
    <cellStyle name="常规 3 8 2 3" xfId="1391"/>
    <cellStyle name="强调文字颜色 4 3" xfId="1392"/>
    <cellStyle name="常规 3 8 3 2" xfId="1393"/>
    <cellStyle name="强调文字颜色 5 2" xfId="1394"/>
    <cellStyle name="常规 3 9" xfId="1395"/>
    <cellStyle name="常规 3 9 2" xfId="1396"/>
    <cellStyle name="常规 3 9 2 2 2" xfId="1397"/>
    <cellStyle name="常规 5 2 3" xfId="1398"/>
    <cellStyle name="常规 3 9 3 2" xfId="1399"/>
    <cellStyle name="常规 3_安乡" xfId="1400"/>
    <cellStyle name="常规 35 2" xfId="1401"/>
    <cellStyle name="常规 40 2" xfId="1402"/>
    <cellStyle name="常规 36 2" xfId="1403"/>
    <cellStyle name="常规 41 2" xfId="1404"/>
    <cellStyle name="常规 38 2" xfId="1405"/>
    <cellStyle name="常规 43 2" xfId="1406"/>
    <cellStyle name="常规 4" xfId="1407"/>
    <cellStyle name="常规 4 10" xfId="1408"/>
    <cellStyle name="常规 4 2" xfId="1409"/>
    <cellStyle name="常规 4 2 2" xfId="1410"/>
    <cellStyle name="常规 4 4" xfId="1411"/>
    <cellStyle name="常规 4 2 2 2" xfId="1412"/>
    <cellStyle name="常规 4 4 2" xfId="1413"/>
    <cellStyle name="常规 6 4" xfId="1414"/>
    <cellStyle name="常规 4 2 2 2 2" xfId="1415"/>
    <cellStyle name="常规 4 4 2 2" xfId="1416"/>
    <cellStyle name="常规 6 4 2" xfId="1417"/>
    <cellStyle name="常规 4 2 2 2 2 2" xfId="1418"/>
    <cellStyle name="常规 4 4 2 2 2" xfId="1419"/>
    <cellStyle name="常规 6 4 2 2" xfId="1420"/>
    <cellStyle name="常规 4 2 2 2 3" xfId="1421"/>
    <cellStyle name="常规 4 4 2 3" xfId="1422"/>
    <cellStyle name="常规 6 4 3" xfId="1423"/>
    <cellStyle name="常规 4 2 2 3 2" xfId="1424"/>
    <cellStyle name="常规 4 4 3 2" xfId="1425"/>
    <cellStyle name="常规 6 5 2" xfId="1426"/>
    <cellStyle name="警告文本 2" xfId="1427"/>
    <cellStyle name="常规 4 2 3" xfId="1428"/>
    <cellStyle name="常规 4 5" xfId="1429"/>
    <cellStyle name="常规 4 2 3 2" xfId="1430"/>
    <cellStyle name="常规 4 5 2" xfId="1431"/>
    <cellStyle name="常规 7 4" xfId="1432"/>
    <cellStyle name="常规 4 2 3 2 2" xfId="1433"/>
    <cellStyle name="常规 4 5 2 2" xfId="1434"/>
    <cellStyle name="常规 7 4 2" xfId="1435"/>
    <cellStyle name="常规 4 2 3 3" xfId="1436"/>
    <cellStyle name="常规 4 5 3" xfId="1437"/>
    <cellStyle name="常规 7 5" xfId="1438"/>
    <cellStyle name="常规 4 2 3 3 2" xfId="1439"/>
    <cellStyle name="常规 4 5 3 2" xfId="1440"/>
    <cellStyle name="常规 7 5 2" xfId="1441"/>
    <cellStyle name="常规 4 2 3 4" xfId="1442"/>
    <cellStyle name="常规 4 5 4" xfId="1443"/>
    <cellStyle name="常规 7 6" xfId="1444"/>
    <cellStyle name="常规 4 2 4" xfId="1445"/>
    <cellStyle name="常规 4 6" xfId="1446"/>
    <cellStyle name="常规 7 9 2" xfId="1447"/>
    <cellStyle name="常规 4 2 4 2" xfId="1448"/>
    <cellStyle name="常规 4 6 2" xfId="1449"/>
    <cellStyle name="常规 7 9 2 2" xfId="1450"/>
    <cellStyle name="常规 8 4" xfId="1451"/>
    <cellStyle name="常规 4 2 4 2 2" xfId="1452"/>
    <cellStyle name="常规 4 6 2 2" xfId="1453"/>
    <cellStyle name="常规 7 9 2 2 2" xfId="1454"/>
    <cellStyle name="常规 8 4 2" xfId="1455"/>
    <cellStyle name="常规 4 2 4 2 2 2" xfId="1456"/>
    <cellStyle name="常规 4 6 2 2 2" xfId="1457"/>
    <cellStyle name="常规 8 4 2 2" xfId="1458"/>
    <cellStyle name="常规 4 2 4 2 3" xfId="1459"/>
    <cellStyle name="常规 4 6 2 3" xfId="1460"/>
    <cellStyle name="常规 8 4 3" xfId="1461"/>
    <cellStyle name="常规 4 2 4 3" xfId="1462"/>
    <cellStyle name="常规 4 6 3" xfId="1463"/>
    <cellStyle name="常规 7 9 2 3" xfId="1464"/>
    <cellStyle name="常规 8 5" xfId="1465"/>
    <cellStyle name="常规 4 2 4 3 2" xfId="1466"/>
    <cellStyle name="常规 4 6 3 2" xfId="1467"/>
    <cellStyle name="常规 8 5 2" xfId="1468"/>
    <cellStyle name="常规 4 2 4 4" xfId="1469"/>
    <cellStyle name="常规 4 6 4" xfId="1470"/>
    <cellStyle name="常规 8 6" xfId="1471"/>
    <cellStyle name="常规 4 2 5" xfId="1472"/>
    <cellStyle name="常规 4 7" xfId="1473"/>
    <cellStyle name="常规 7 9 3" xfId="1474"/>
    <cellStyle name="常规 4 2 5 2" xfId="1475"/>
    <cellStyle name="常规 4 7 2" xfId="1476"/>
    <cellStyle name="常规 7 9 3 2" xfId="1477"/>
    <cellStyle name="常规 9 4" xfId="1478"/>
    <cellStyle name="常规 4 2 5 2 2" xfId="1479"/>
    <cellStyle name="常规 4 7 2 2" xfId="1480"/>
    <cellStyle name="常规 4 2 5 3" xfId="1481"/>
    <cellStyle name="常规 4 7 3" xfId="1482"/>
    <cellStyle name="常规 4 2 6" xfId="1483"/>
    <cellStyle name="常规 4 8" xfId="1484"/>
    <cellStyle name="常规 7 3 4 2 2 2" xfId="1485"/>
    <cellStyle name="常规 7 9 4" xfId="1486"/>
    <cellStyle name="千位分隔 4 2 2 2" xfId="1487"/>
    <cellStyle name="常规 4 2 6 2" xfId="1488"/>
    <cellStyle name="常规 4 8 2" xfId="1489"/>
    <cellStyle name="常规 4 2 7" xfId="1490"/>
    <cellStyle name="常规 4 9" xfId="1491"/>
    <cellStyle name="常规 4 2_9益阳" xfId="1492"/>
    <cellStyle name="常规 4 3" xfId="1493"/>
    <cellStyle name="常规 4 3 2" xfId="1494"/>
    <cellStyle name="常规 5 4" xfId="1495"/>
    <cellStyle name="常规 4 3 2 2" xfId="1496"/>
    <cellStyle name="常规 4 3 2 2 2" xfId="1497"/>
    <cellStyle name="常规 4 3 2 2 2 2" xfId="1498"/>
    <cellStyle name="常规 4 3 2 2 3" xfId="1499"/>
    <cellStyle name="常规 4 3 2 3" xfId="1500"/>
    <cellStyle name="常规 4 3 2 4" xfId="1501"/>
    <cellStyle name="常规 4 3 3" xfId="1502"/>
    <cellStyle name="常规 7 10 2" xfId="1503"/>
    <cellStyle name="常规 4 3 3 2" xfId="1504"/>
    <cellStyle name="常规 7 10 2 2" xfId="1505"/>
    <cellStyle name="常规 4 3 3 2 2" xfId="1506"/>
    <cellStyle name="常规 4 3 3 2 2 2" xfId="1507"/>
    <cellStyle name="常规 8 5 3" xfId="1508"/>
    <cellStyle name="常规 4 3 3 2 3" xfId="1509"/>
    <cellStyle name="常规 4 3 3 3" xfId="1510"/>
    <cellStyle name="常规 4 3 3 3 2" xfId="1511"/>
    <cellStyle name="常规 8 12" xfId="1512"/>
    <cellStyle name="常规 4 3 3 4" xfId="1513"/>
    <cellStyle name="常规 4 3 4" xfId="1514"/>
    <cellStyle name="常规 7 10 3" xfId="1515"/>
    <cellStyle name="常规 4 3 4 2" xfId="1516"/>
    <cellStyle name="常规 4 3 4 2 2" xfId="1517"/>
    <cellStyle name="常规 4 3 4 2 2 2" xfId="1518"/>
    <cellStyle name="常规 4 3 4 2 3" xfId="1519"/>
    <cellStyle name="常规 4 3 4 3" xfId="1520"/>
    <cellStyle name="常规 4 3 4 4" xfId="1521"/>
    <cellStyle name="常规 4 3 5" xfId="1522"/>
    <cellStyle name="常规 7 4 5 2 2" xfId="1523"/>
    <cellStyle name="常规 4 3 5 2" xfId="1524"/>
    <cellStyle name="常规 4 3 5 2 2" xfId="1525"/>
    <cellStyle name="常规 4 3 5 3" xfId="1526"/>
    <cellStyle name="常规 4 3 6" xfId="1527"/>
    <cellStyle name="常规 4 3 6 2" xfId="1528"/>
    <cellStyle name="常规 4 3 7" xfId="1529"/>
    <cellStyle name="常规 4 3_12娄底" xfId="1530"/>
    <cellStyle name="常规 4 4 2 2 3" xfId="1531"/>
    <cellStyle name="常规 6 4 2 3" xfId="1532"/>
    <cellStyle name="常规 4 4 2 3 2" xfId="1533"/>
    <cellStyle name="常规 6 4 3 2" xfId="1534"/>
    <cellStyle name="常规 4 4 2 4" xfId="1535"/>
    <cellStyle name="常规 6 4 4" xfId="1536"/>
    <cellStyle name="常规 4 4 3 2 2" xfId="1537"/>
    <cellStyle name="常规 6 5 2 2" xfId="1538"/>
    <cellStyle name="警告文本 2 2" xfId="1539"/>
    <cellStyle name="常规 4 4 3 2 2 2" xfId="1540"/>
    <cellStyle name="常规 4 4 3 2 3" xfId="1541"/>
    <cellStyle name="常规 4 4 3 3" xfId="1542"/>
    <cellStyle name="常规 6 5 3" xfId="1543"/>
    <cellStyle name="警告文本 3" xfId="1544"/>
    <cellStyle name="常规 4 4 3 3 2" xfId="1545"/>
    <cellStyle name="警告文本 3 2" xfId="1546"/>
    <cellStyle name="常规 4 4 3 4" xfId="1547"/>
    <cellStyle name="警告文本 4" xfId="1548"/>
    <cellStyle name="常规 4 4 4" xfId="1549"/>
    <cellStyle name="常规 6 6" xfId="1550"/>
    <cellStyle name="常规 4 4 4 2" xfId="1551"/>
    <cellStyle name="常规 6 6 2" xfId="1552"/>
    <cellStyle name="常规 4 4 4 2 2" xfId="1553"/>
    <cellStyle name="常规 4 4 4 2 2 2" xfId="1554"/>
    <cellStyle name="千位分隔[0] 2 2 4" xfId="1555"/>
    <cellStyle name="常规 4 4 4 2 3" xfId="1556"/>
    <cellStyle name="常规 4 4 4 3" xfId="1557"/>
    <cellStyle name="常规 4 4 4 3 2" xfId="1558"/>
    <cellStyle name="常规 4 4 5" xfId="1559"/>
    <cellStyle name="常规 6 7" xfId="1560"/>
    <cellStyle name="常规 4 4 5 2 2" xfId="1561"/>
    <cellStyle name="常规 4 4 6" xfId="1562"/>
    <cellStyle name="常规 4 4 6 2" xfId="1563"/>
    <cellStyle name="常规 4 4 7" xfId="1564"/>
    <cellStyle name="常规 4 4_12娄底" xfId="1565"/>
    <cellStyle name="常规 7 2 2 2 2" xfId="1566"/>
    <cellStyle name="常规 4 8 3" xfId="1567"/>
    <cellStyle name="常规 4 9 2" xfId="1568"/>
    <cellStyle name="常规 4_9益阳" xfId="1569"/>
    <cellStyle name="计算 3 2" xfId="1570"/>
    <cellStyle name="常规 45 2" xfId="1571"/>
    <cellStyle name="常规 50 2" xfId="1572"/>
    <cellStyle name="千位分隔[0] 2 2 2 3" xfId="1573"/>
    <cellStyle name="常规 46" xfId="1574"/>
    <cellStyle name="常规 51" xfId="1575"/>
    <cellStyle name="常规 46 2" xfId="1576"/>
    <cellStyle name="常规 51 2" xfId="1577"/>
    <cellStyle name="常规 47" xfId="1578"/>
    <cellStyle name="常规 52" xfId="1579"/>
    <cellStyle name="常规 47 2" xfId="1580"/>
    <cellStyle name="常规 52 2" xfId="1581"/>
    <cellStyle name="常规 48" xfId="1582"/>
    <cellStyle name="常规 53" xfId="1583"/>
    <cellStyle name="常规 48 2" xfId="1584"/>
    <cellStyle name="常规 53 2" xfId="1585"/>
    <cellStyle name="常规 6 3 2 3" xfId="1586"/>
    <cellStyle name="常规 49" xfId="1587"/>
    <cellStyle name="常规 54" xfId="1588"/>
    <cellStyle name="常规 49 2" xfId="1589"/>
    <cellStyle name="常规 54 2" xfId="1590"/>
    <cellStyle name="常规 5" xfId="1591"/>
    <cellStyle name="常规 5 2" xfId="1592"/>
    <cellStyle name="常规 5 2 2" xfId="1593"/>
    <cellStyle name="常规 5 2 2 2" xfId="1594"/>
    <cellStyle name="常规 5 2_12娄底" xfId="1595"/>
    <cellStyle name="常规 5 3" xfId="1596"/>
    <cellStyle name="常规 5 3 2" xfId="1597"/>
    <cellStyle name="常规 55" xfId="1598"/>
    <cellStyle name="常规 60" xfId="1599"/>
    <cellStyle name="常规 56" xfId="1600"/>
    <cellStyle name="常规 61" xfId="1601"/>
    <cellStyle name="常规 56 2" xfId="1602"/>
    <cellStyle name="常规 57" xfId="1603"/>
    <cellStyle name="常规 62" xfId="1604"/>
    <cellStyle name="常规 7 2 3 2 2" xfId="1605"/>
    <cellStyle name="常规 57 2" xfId="1606"/>
    <cellStyle name="常规 7 2 3 2 2 2" xfId="1607"/>
    <cellStyle name="常规 58" xfId="1608"/>
    <cellStyle name="常规 63" xfId="1609"/>
    <cellStyle name="常规 7 2 3 2 3" xfId="1610"/>
    <cellStyle name="常规 58 2" xfId="1611"/>
    <cellStyle name="常规 59" xfId="1612"/>
    <cellStyle name="常规 64" xfId="1613"/>
    <cellStyle name="常规 7 6 3 2" xfId="1614"/>
    <cellStyle name="常规 6 2" xfId="1615"/>
    <cellStyle name="常规 6 2 2" xfId="1616"/>
    <cellStyle name="常规 6 2 2 2" xfId="1617"/>
    <cellStyle name="常规 6 2 2 2 2" xfId="1618"/>
    <cellStyle name="常规 6 2 2 3" xfId="1619"/>
    <cellStyle name="常规 6 2 3" xfId="1620"/>
    <cellStyle name="常规 6 2 3 2" xfId="1621"/>
    <cellStyle name="常规 6 2 4" xfId="1622"/>
    <cellStyle name="常规 6 3 2" xfId="1623"/>
    <cellStyle name="常规 6 3 2 2" xfId="1624"/>
    <cellStyle name="常规 6 3 3" xfId="1625"/>
    <cellStyle name="常规 6 3 3 2" xfId="1626"/>
    <cellStyle name="常规 65" xfId="1627"/>
    <cellStyle name="常规 66" xfId="1628"/>
    <cellStyle name="常规 67" xfId="1629"/>
    <cellStyle name="常规 7" xfId="1630"/>
    <cellStyle name="常规 7 10" xfId="1631"/>
    <cellStyle name="常规 7 11" xfId="1632"/>
    <cellStyle name="常规 7 12" xfId="1633"/>
    <cellStyle name="常规 7 2 2" xfId="1634"/>
    <cellStyle name="常规 7 2 2 2 2 2" xfId="1635"/>
    <cellStyle name="常规 7 2 2 3" xfId="1636"/>
    <cellStyle name="常规 7 2 2 3 2" xfId="1637"/>
    <cellStyle name="常规 7 2 2 4" xfId="1638"/>
    <cellStyle name="常规 7 2 3 3" xfId="1639"/>
    <cellStyle name="常规 7 2 3 3 2" xfId="1640"/>
    <cellStyle name="常规 7 2 3 4" xfId="1641"/>
    <cellStyle name="常规 7 2 4 2 2" xfId="1642"/>
    <cellStyle name="常规 7 2 4 2 2 2" xfId="1643"/>
    <cellStyle name="常规 7 2 4 2 3" xfId="1644"/>
    <cellStyle name="常规 7 2 4 3" xfId="1645"/>
    <cellStyle name="常规 7 2 4 3 2" xfId="1646"/>
    <cellStyle name="常规 7 2 4 4" xfId="1647"/>
    <cellStyle name="常规 7 2 5 2" xfId="1648"/>
    <cellStyle name="常规 7 2 5 2 2" xfId="1649"/>
    <cellStyle name="常规 7 2 5 3" xfId="1650"/>
    <cellStyle name="常规 7 2 6" xfId="1651"/>
    <cellStyle name="常规 7 2 6 2" xfId="1652"/>
    <cellStyle name="常规 9" xfId="1653"/>
    <cellStyle name="常规 7 2 7" xfId="1654"/>
    <cellStyle name="常规 7 3 2" xfId="1655"/>
    <cellStyle name="千位分隔 2" xfId="1656"/>
    <cellStyle name="常规 7 3 3 2 2" xfId="1657"/>
    <cellStyle name="千位分隔 3 2 2" xfId="1658"/>
    <cellStyle name="常规 7 3 3 2 2 2" xfId="1659"/>
    <cellStyle name="千位分隔 3 2 2 2" xfId="1660"/>
    <cellStyle name="常规 7 3 3 2 3" xfId="1661"/>
    <cellStyle name="千位分隔 3 2 3" xfId="1662"/>
    <cellStyle name="常规 7 3 3 3" xfId="1663"/>
    <cellStyle name="千位分隔 3 3" xfId="1664"/>
    <cellStyle name="常规 7 3 3 3 2" xfId="1665"/>
    <cellStyle name="千位分隔 3 3 2" xfId="1666"/>
    <cellStyle name="常规 7 3 3 4" xfId="1667"/>
    <cellStyle name="千位分隔 3 4" xfId="1668"/>
    <cellStyle name="常规 7 3 4 2 2" xfId="1669"/>
    <cellStyle name="千位分隔 4 2 2" xfId="1670"/>
    <cellStyle name="常规 7 3 4 2 3" xfId="1671"/>
    <cellStyle name="千位分隔 4 2 3" xfId="1672"/>
    <cellStyle name="常规 7 3 4 3" xfId="1673"/>
    <cellStyle name="千位分隔 4 3" xfId="1674"/>
    <cellStyle name="常规 7 3 4 3 2" xfId="1675"/>
    <cellStyle name="千位分隔 4 3 2" xfId="1676"/>
    <cellStyle name="常规 7 3 4 4" xfId="1677"/>
    <cellStyle name="常规 7_12娄底" xfId="1678"/>
    <cellStyle name="千位分隔 4 4" xfId="1679"/>
    <cellStyle name="常规 7 3 5 2" xfId="1680"/>
    <cellStyle name="常规 7 3 5 3" xfId="1681"/>
    <cellStyle name="常规 7 3 6 2" xfId="1682"/>
    <cellStyle name="常规 7 3 7" xfId="1683"/>
    <cellStyle name="常规 7 4 2 2 2" xfId="1684"/>
    <cellStyle name="常规 7 4 2 2 2 2" xfId="1685"/>
    <cellStyle name="常规 7 4 2 2 3" xfId="1686"/>
    <cellStyle name="常规 7 4 2 3 2" xfId="1687"/>
    <cellStyle name="注释 2 2" xfId="1688"/>
    <cellStyle name="常规 7 4 2 4" xfId="1689"/>
    <cellStyle name="注释 3" xfId="1690"/>
    <cellStyle name="常规 7 4 3 2" xfId="1691"/>
    <cellStyle name="常规 7 4 3 2 2" xfId="1692"/>
    <cellStyle name="常规 7 4 3 2 2 2" xfId="1693"/>
    <cellStyle name="常规 7 4 3 2 3" xfId="1694"/>
    <cellStyle name="常规 7 4 3 3" xfId="1695"/>
    <cellStyle name="常规 7 4 3 3 2" xfId="1696"/>
    <cellStyle name="常规 7 4 3 4" xfId="1697"/>
    <cellStyle name="常规 7 4 4" xfId="1698"/>
    <cellStyle name="常规 7 4 5 2" xfId="1699"/>
    <cellStyle name="常规 7 4 5 3" xfId="1700"/>
    <cellStyle name="常规 7 4 6" xfId="1701"/>
    <cellStyle name="常规 7 4 6 2" xfId="1702"/>
    <cellStyle name="常规 7 4 7" xfId="1703"/>
    <cellStyle name="常规 7 5 3 2" xfId="1704"/>
    <cellStyle name="好_附件2 益阳市市级国有资本经营预算表(4) 3" xfId="1705"/>
    <cellStyle name="常规 7 5 4" xfId="1706"/>
    <cellStyle name="常规 7 6 2" xfId="1707"/>
    <cellStyle name="常规 7 6 3" xfId="1708"/>
    <cellStyle name="常规 7 6 4" xfId="1709"/>
    <cellStyle name="常规 7 7" xfId="1710"/>
    <cellStyle name="常规 7 8" xfId="1711"/>
    <cellStyle name="常规 7 9" xfId="1712"/>
    <cellStyle name="常规 8" xfId="1713"/>
    <cellStyle name="常规 8 10" xfId="1714"/>
    <cellStyle name="常规 8 10 2" xfId="1715"/>
    <cellStyle name="常规 8 10 2 2" xfId="1716"/>
    <cellStyle name="千位分隔[0] 4 3" xfId="1717"/>
    <cellStyle name="常规 8 10 3" xfId="1718"/>
    <cellStyle name="常规 8 11" xfId="1719"/>
    <cellStyle name="常规 8 11 2" xfId="1720"/>
    <cellStyle name="常规 8 2" xfId="1721"/>
    <cellStyle name="常规 8 2 2" xfId="1722"/>
    <cellStyle name="常规 8 2 2 2" xfId="1723"/>
    <cellStyle name="常规 8 2 2 2 2" xfId="1724"/>
    <cellStyle name="常规 8 2 2 2 2 2" xfId="1725"/>
    <cellStyle name="常规 8 2 2 2 3" xfId="1726"/>
    <cellStyle name="常规 8 2 3 2" xfId="1727"/>
    <cellStyle name="常规 8 2 3 2 2" xfId="1728"/>
    <cellStyle name="常规 8 2 3 2 2 2" xfId="1729"/>
    <cellStyle name="常规 8 2 3 2 3" xfId="1730"/>
    <cellStyle name="常规 8 2 4" xfId="1731"/>
    <cellStyle name="常规 8 2 4 2" xfId="1732"/>
    <cellStyle name="常规 8 2 4 2 2" xfId="1733"/>
    <cellStyle name="常规 8 2 4 2 2 2" xfId="1734"/>
    <cellStyle name="常规 8 2 4 2 3" xfId="1735"/>
    <cellStyle name="常规 8 2 4 3" xfId="1736"/>
    <cellStyle name="常规 8 2 4 3 2" xfId="1737"/>
    <cellStyle name="常规 8 2 4 4" xfId="1738"/>
    <cellStyle name="常规 8 2 5" xfId="1739"/>
    <cellStyle name="常规 8 2 5 2 2" xfId="1740"/>
    <cellStyle name="常规 8 2 5 3" xfId="1741"/>
    <cellStyle name="常规 8 2 6" xfId="1742"/>
    <cellStyle name="常规 8 2 6 2" xfId="1743"/>
    <cellStyle name="常规 8 2 7" xfId="1744"/>
    <cellStyle name="常规 8 3" xfId="1745"/>
    <cellStyle name="常规 8 3 2" xfId="1746"/>
    <cellStyle name="常规 8 3 2 2" xfId="1747"/>
    <cellStyle name="常规 8 3 2 2 2" xfId="1748"/>
    <cellStyle name="常规 8 3 2 2 2 2" xfId="1749"/>
    <cellStyle name="常规 8 3 3" xfId="1750"/>
    <cellStyle name="常规 8 3 3 2" xfId="1751"/>
    <cellStyle name="常规 8 3 3 3 2" xfId="1752"/>
    <cellStyle name="常规 8 3 3 4" xfId="1753"/>
    <cellStyle name="常规 8 3 4" xfId="1754"/>
    <cellStyle name="常规 8 3 4 2 2" xfId="1755"/>
    <cellStyle name="常规 8 3 4 2 2 2" xfId="1756"/>
    <cellStyle name="常规 8 8 2 3" xfId="1757"/>
    <cellStyle name="常规 8 3 4 2 3" xfId="1758"/>
    <cellStyle name="常规 8 3 4 3 2" xfId="1759"/>
    <cellStyle name="汇总 2" xfId="1760"/>
    <cellStyle name="常规 8 3 4 4" xfId="1761"/>
    <cellStyle name="常规 8 3 5" xfId="1762"/>
    <cellStyle name="常规 8 3 5 2 2" xfId="1763"/>
    <cellStyle name="常规 8 3 6" xfId="1764"/>
    <cellStyle name="常规 8 3 6 2" xfId="1765"/>
    <cellStyle name="常规 8 3 7" xfId="1766"/>
    <cellStyle name="常规 8 4 2 2 2" xfId="1767"/>
    <cellStyle name="常规 8 4 2 2 2 2" xfId="1768"/>
    <cellStyle name="常规 8 4 2 3 2" xfId="1769"/>
    <cellStyle name="常规 8 4 2 4" xfId="1770"/>
    <cellStyle name="常规 8 4 3 2" xfId="1771"/>
    <cellStyle name="常规 8 4 3 3 2" xfId="1772"/>
    <cellStyle name="常规 8 4 3 4" xfId="1773"/>
    <cellStyle name="常规 8 4 4 2" xfId="1774"/>
    <cellStyle name="常规 8 4 4 3" xfId="1775"/>
    <cellStyle name="常规 8 4 4 3 2" xfId="1776"/>
    <cellStyle name="常规 8 4 4 4" xfId="1777"/>
    <cellStyle name="常规 8 4 5" xfId="1778"/>
    <cellStyle name="常规 8 4 5 2" xfId="1779"/>
    <cellStyle name="常规 8 4 5 2 2" xfId="1780"/>
    <cellStyle name="常规 8 4 5 3" xfId="1781"/>
    <cellStyle name="强调文字颜色 1 2" xfId="1782"/>
    <cellStyle name="常规 8 4 6" xfId="1783"/>
    <cellStyle name="常规 8 4 7" xfId="1784"/>
    <cellStyle name="常规 8 5 2 2" xfId="1785"/>
    <cellStyle name="常规 8 5 2 2 2" xfId="1786"/>
    <cellStyle name="常规 8 5 3 2" xfId="1787"/>
    <cellStyle name="常规 8 5 4" xfId="1788"/>
    <cellStyle name="常规 8 6 2" xfId="1789"/>
    <cellStyle name="常规 8 6 2 2" xfId="1790"/>
    <cellStyle name="常规 8 6 2 2 2" xfId="1791"/>
    <cellStyle name="常规 8 6 3" xfId="1792"/>
    <cellStyle name="常规 8 6 3 2" xfId="1793"/>
    <cellStyle name="常规 8 6 4" xfId="1794"/>
    <cellStyle name="常规 8 7" xfId="1795"/>
    <cellStyle name="常规 8 7 2 2" xfId="1796"/>
    <cellStyle name="常规 8 7 2 3" xfId="1797"/>
    <cellStyle name="解释性文本 3 2" xfId="1798"/>
    <cellStyle name="常规 8 8 2 2" xfId="1799"/>
    <cellStyle name="常规 8 8 3 2" xfId="1800"/>
    <cellStyle name="常规 8 8 4" xfId="1801"/>
    <cellStyle name="常规 8 9 2" xfId="1802"/>
    <cellStyle name="常规 8 9 2 2" xfId="1803"/>
    <cellStyle name="常规 8 9 2 2 2" xfId="1804"/>
    <cellStyle name="常规 8 9 2 3" xfId="1805"/>
    <cellStyle name="汇总 2 2" xfId="1806"/>
    <cellStyle name="常规 8 9 3" xfId="1807"/>
    <cellStyle name="常规 8 9 3 2" xfId="1808"/>
    <cellStyle name="常规 8 9 4" xfId="1809"/>
    <cellStyle name="常规 9 2 2 2" xfId="1810"/>
    <cellStyle name="常规 9 2 3" xfId="1811"/>
    <cellStyle name="常规 9 3 2" xfId="1812"/>
    <cellStyle name="好 2 2" xfId="1813"/>
    <cellStyle name="好 3" xfId="1814"/>
    <cellStyle name="好 3 2" xfId="1815"/>
    <cellStyle name="好_10永州" xfId="1816"/>
    <cellStyle name="好_2018年地方财政预算表_（城步）" xfId="1817"/>
    <cellStyle name="好_9益阳" xfId="1818"/>
    <cellStyle name="好_附件2 益阳市市级国有资本经营预算表(4) 2 2" xfId="1819"/>
    <cellStyle name="好_附件2 益阳市市级国有资本经营预算表(定稿) 2" xfId="1820"/>
    <cellStyle name="好_附件2 益阳市市级国有资本经营预算表(定稿) 2 2" xfId="1821"/>
    <cellStyle name="好_附件2 益阳市市级国有资本经营预算表(定稿) 3" xfId="1822"/>
    <cellStyle name="好_长沙" xfId="1823"/>
    <cellStyle name="好_长沙 2" xfId="1824"/>
    <cellStyle name="好_长沙 3" xfId="1825"/>
    <cellStyle name="好_长沙 4" xfId="1826"/>
    <cellStyle name="好_长沙 5" xfId="1827"/>
    <cellStyle name="汇总 3" xfId="1828"/>
    <cellStyle name="计算 2" xfId="1829"/>
    <cellStyle name="计算 2 2" xfId="1830"/>
    <cellStyle name="计算 4" xfId="1831"/>
    <cellStyle name="千位分隔[0] 3 2 3 2" xfId="1832"/>
    <cellStyle name="解释性文本 4" xfId="1833"/>
    <cellStyle name="千位[0]_E22" xfId="1834"/>
    <cellStyle name="千位分隔[0] 2 2 2 2" xfId="1835"/>
    <cellStyle name="千位分隔[0] 2 2 2 2 2" xfId="1836"/>
    <cellStyle name="千位分隔[0] 2 2 3" xfId="1837"/>
    <cellStyle name="千位分隔[0] 2 2 3 2" xfId="1838"/>
    <cellStyle name="千位分隔[0] 2 3 2" xfId="1839"/>
    <cellStyle name="千位分隔[0] 2 3 2 2" xfId="1840"/>
    <cellStyle name="千位分隔[0] 2 3 3" xfId="1841"/>
    <cellStyle name="千位分隔[0] 2_12娄底" xfId="1842"/>
    <cellStyle name="千位分隔[0] 3 2 2" xfId="1843"/>
    <cellStyle name="千位分隔[0] 3 2 2 2 2" xfId="1844"/>
    <cellStyle name="千位分隔[0] 3 2 2 3" xfId="1845"/>
    <cellStyle name="千位分隔[0] 3 2 3" xfId="1846"/>
    <cellStyle name="千位分隔[0] 3 2 4" xfId="1847"/>
    <cellStyle name="千位分隔[0] 3 3" xfId="1848"/>
    <cellStyle name="千位分隔[0] 3 3 2" xfId="1849"/>
    <cellStyle name="千位分隔[0] 3 3 2 2" xfId="1850"/>
    <cellStyle name="千位分隔[0] 3_12娄底" xfId="1851"/>
    <cellStyle name="千位分隔[0] 4 2" xfId="1852"/>
    <cellStyle name="千位分隔[0] 4 2 2" xfId="1853"/>
    <cellStyle name="千位分隔[0] 4 2 2 2" xfId="1854"/>
    <cellStyle name="千位分隔[0] 4 2 3" xfId="1855"/>
    <cellStyle name="千位分隔[0] 4 3 2" xfId="1856"/>
    <cellStyle name="千位分隔[0] 4_12娄底" xfId="1857"/>
    <cellStyle name="强调文字颜色 1 2 2" xfId="1858"/>
    <cellStyle name="强调文字颜色 1 3" xfId="1859"/>
    <cellStyle name="强调文字颜色 1 3 2" xfId="1860"/>
    <cellStyle name="强调文字颜色 1 4" xfId="1861"/>
    <cellStyle name="强调文字颜色 2 3" xfId="1862"/>
    <cellStyle name="强调文字颜色 2 4" xfId="1863"/>
    <cellStyle name="强调文字颜色 3 2 2" xfId="1864"/>
    <cellStyle name="强调文字颜色 4 3 2" xfId="1865"/>
    <cellStyle name="强调文字颜色 4 4" xfId="1866"/>
    <cellStyle name="强调文字颜色 5 2 2" xfId="1867"/>
    <cellStyle name="强调文字颜色 5 3" xfId="1868"/>
    <cellStyle name="强调文字颜色 5 3 2" xfId="1869"/>
    <cellStyle name="强调文字颜色 5 4" xfId="1870"/>
    <cellStyle name="强调文字颜色 6 2 2" xfId="1871"/>
    <cellStyle name="强调文字颜色 6 3" xfId="1872"/>
    <cellStyle name="强调文字颜色 6 3 2" xfId="1873"/>
    <cellStyle name="强调文字颜色 6 4" xfId="1874"/>
    <cellStyle name="适中 2" xfId="1875"/>
    <cellStyle name="适中 2 2" xfId="1876"/>
    <cellStyle name="适中 3" xfId="1877"/>
    <cellStyle name="输出 2" xfId="1878"/>
    <cellStyle name="输出 3 2" xfId="1879"/>
    <cellStyle name="输出 4" xfId="1880"/>
    <cellStyle name="样式 1" xfId="1881"/>
    <cellStyle name="样式 1 2" xfId="1882"/>
    <cellStyle name="注释 2 2 2" xfId="1883"/>
    <cellStyle name="注释 2 3" xfId="1884"/>
    <cellStyle name="注释 3 2 2" xfId="1885"/>
    <cellStyle name="注释 3 3" xfId="1886"/>
    <cellStyle name="注释 4" xfId="1887"/>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2" Type="http://schemas.openxmlformats.org/officeDocument/2006/relationships/sharedStrings" Target="sharedStrings.xml"/><Relationship Id="rId31" Type="http://schemas.openxmlformats.org/officeDocument/2006/relationships/styles" Target="styles.xml"/><Relationship Id="rId30" Type="http://schemas.openxmlformats.org/officeDocument/2006/relationships/theme" Target="theme/theme1.xml"/><Relationship Id="rId3" Type="http://schemas.openxmlformats.org/officeDocument/2006/relationships/worksheet" Target="worksheets/sheet3.xml"/><Relationship Id="rId29" Type="http://schemas.openxmlformats.org/officeDocument/2006/relationships/externalLink" Target="externalLinks/externalLink1.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file:///D:\&#39044;&#31639;&#25191;&#34892;&#25968;&#25454;\&#25351;&#26631;&#23703;&#65288;2019&#31227;&#20132;&#21518;&#65289;\&#19978;&#25253;&#34920;\&#39044;&#31639;\2020&#24180;\2020&#22320;&#26041;&#36130;&#25919;&#39044;&#31639;&#34920;&#65288;&#33609;&#31295;&#65289;.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封面"/>
      <sheetName val="目录"/>
      <sheetName val="校验表"/>
      <sheetName val="表一"/>
      <sheetName val="表二（新）"/>
      <sheetName val="表三"/>
      <sheetName val="表四"/>
      <sheetName val="表五"/>
      <sheetName val="表六 (1)"/>
      <sheetName val="表六（2)"/>
      <sheetName val="表七 (1)"/>
      <sheetName val="表七(2)"/>
      <sheetName val="表八"/>
      <sheetName val="表九"/>
      <sheetName val="表十"/>
      <sheetName val="表十一"/>
      <sheetName val="Sheet1"/>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refreshError="1"/>
      <sheetData sheetId="16" refreshError="1"/>
    </sheetDataSet>
  </externalBook>
</externalLink>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28.xml.rels><?xml version="1.0" encoding="UTF-8" standalone="yes"?>
<Relationships xmlns="http://schemas.openxmlformats.org/package/2006/relationships"><Relationship Id="rId1" Type="http://schemas.openxmlformats.org/officeDocument/2006/relationships/hyperlink" Target="http://www.junshan.gov.cn/32415/40825/40890/40891/42951/content_1630649.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34"/>
  <sheetViews>
    <sheetView topLeftCell="A22" workbookViewId="0">
      <selection activeCell="A34" sqref="A34"/>
    </sheetView>
  </sheetViews>
  <sheetFormatPr defaultColWidth="9" defaultRowHeight="14.25"/>
  <cols>
    <col min="1" max="1" width="79.125" customWidth="1"/>
  </cols>
  <sheetData>
    <row r="1" ht="45.75" customHeight="1" spans="1:1">
      <c r="A1" s="260" t="s">
        <v>0</v>
      </c>
    </row>
    <row r="2" ht="36" customHeight="1" spans="1:1">
      <c r="A2" s="261" t="s">
        <v>1</v>
      </c>
    </row>
    <row r="3" ht="36" customHeight="1" spans="1:1">
      <c r="A3" s="262" t="s">
        <v>2</v>
      </c>
    </row>
    <row r="4" ht="36" customHeight="1" spans="1:1">
      <c r="A4" s="262" t="s">
        <v>3</v>
      </c>
    </row>
    <row r="5" ht="36" customHeight="1" spans="1:1">
      <c r="A5" s="262" t="s">
        <v>4</v>
      </c>
    </row>
    <row r="6" ht="36" customHeight="1" spans="1:1">
      <c r="A6" s="262" t="s">
        <v>5</v>
      </c>
    </row>
    <row r="7" ht="36" customHeight="1" spans="1:1">
      <c r="A7" s="262" t="s">
        <v>6</v>
      </c>
    </row>
    <row r="8" ht="36" customHeight="1" spans="1:1">
      <c r="A8" s="262" t="s">
        <v>7</v>
      </c>
    </row>
    <row r="9" ht="36" customHeight="1" spans="1:1">
      <c r="A9" s="262" t="s">
        <v>8</v>
      </c>
    </row>
    <row r="10" ht="36" customHeight="1" spans="1:1">
      <c r="A10" s="262" t="s">
        <v>9</v>
      </c>
    </row>
    <row r="11" ht="36" customHeight="1" spans="1:1">
      <c r="A11" s="262" t="s">
        <v>10</v>
      </c>
    </row>
    <row r="12" ht="36" customHeight="1" spans="1:1">
      <c r="A12" s="262" t="s">
        <v>11</v>
      </c>
    </row>
    <row r="13" ht="36" customHeight="1" spans="1:1">
      <c r="A13" s="261" t="s">
        <v>12</v>
      </c>
    </row>
    <row r="14" ht="36" customHeight="1" spans="1:1">
      <c r="A14" s="262" t="s">
        <v>13</v>
      </c>
    </row>
    <row r="15" ht="36" customHeight="1" spans="1:1">
      <c r="A15" s="262" t="s">
        <v>14</v>
      </c>
    </row>
    <row r="16" ht="36" customHeight="1" spans="1:1">
      <c r="A16" s="262" t="s">
        <v>15</v>
      </c>
    </row>
    <row r="17" ht="36" customHeight="1" spans="1:1">
      <c r="A17" s="262" t="s">
        <v>16</v>
      </c>
    </row>
    <row r="18" ht="36" customHeight="1" spans="1:1">
      <c r="A18" s="262" t="s">
        <v>17</v>
      </c>
    </row>
    <row r="19" ht="36" customHeight="1" spans="1:1">
      <c r="A19" s="262" t="s">
        <v>18</v>
      </c>
    </row>
    <row r="20" ht="36" customHeight="1" spans="1:1">
      <c r="A20" s="261" t="s">
        <v>19</v>
      </c>
    </row>
    <row r="21" ht="36" customHeight="1" spans="1:1">
      <c r="A21" s="262" t="s">
        <v>20</v>
      </c>
    </row>
    <row r="22" ht="36" customHeight="1" spans="1:1">
      <c r="A22" s="262" t="s">
        <v>21</v>
      </c>
    </row>
    <row r="23" ht="36" customHeight="1" spans="1:1">
      <c r="A23" s="261" t="s">
        <v>22</v>
      </c>
    </row>
    <row r="24" ht="36" customHeight="1" spans="1:1">
      <c r="A24" s="262" t="s">
        <v>23</v>
      </c>
    </row>
    <row r="25" ht="36" customHeight="1" spans="1:1">
      <c r="A25" s="262" t="s">
        <v>24</v>
      </c>
    </row>
    <row r="26" ht="36" customHeight="1" spans="1:1">
      <c r="A26" s="261" t="s">
        <v>25</v>
      </c>
    </row>
    <row r="27" ht="36" customHeight="1" spans="1:1">
      <c r="A27" s="262" t="s">
        <v>26</v>
      </c>
    </row>
    <row r="28" ht="36" customHeight="1" spans="1:1">
      <c r="A28" s="262" t="s">
        <v>27</v>
      </c>
    </row>
    <row r="29" ht="36" customHeight="1" spans="1:1">
      <c r="A29" s="262" t="s">
        <v>28</v>
      </c>
    </row>
    <row r="30" ht="36" customHeight="1" spans="1:1">
      <c r="A30" s="262" t="s">
        <v>29</v>
      </c>
    </row>
    <row r="31" ht="36" customHeight="1" spans="1:1">
      <c r="A31" s="261" t="s">
        <v>30</v>
      </c>
    </row>
    <row r="32" ht="36" customHeight="1" spans="1:1">
      <c r="A32" s="262" t="s">
        <v>31</v>
      </c>
    </row>
    <row r="33" ht="36" customHeight="1" spans="1:1">
      <c r="A33" s="263" t="s">
        <v>32</v>
      </c>
    </row>
    <row r="34" ht="36" customHeight="1" spans="1:1">
      <c r="A34" s="263" t="s">
        <v>33</v>
      </c>
    </row>
  </sheetData>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21"/>
  <sheetViews>
    <sheetView workbookViewId="0">
      <selection activeCell="A3" sqref="A3:B3"/>
    </sheetView>
  </sheetViews>
  <sheetFormatPr defaultColWidth="9" defaultRowHeight="14.25" outlineLevelCol="1"/>
  <cols>
    <col min="1" max="1" width="40.875" style="80" customWidth="1"/>
    <col min="2" max="2" width="40" style="81" customWidth="1"/>
    <col min="3" max="16384" width="9" style="80"/>
  </cols>
  <sheetData>
    <row r="1" spans="1:1">
      <c r="A1" s="82" t="s">
        <v>2313</v>
      </c>
    </row>
    <row r="2" ht="22.5" customHeight="1" spans="1:2">
      <c r="A2" s="83" t="s">
        <v>2314</v>
      </c>
      <c r="B2" s="83"/>
    </row>
    <row r="3" ht="18.75" customHeight="1" spans="1:2">
      <c r="A3" s="121" t="s">
        <v>2263</v>
      </c>
      <c r="B3" s="121"/>
    </row>
    <row r="4" spans="1:2">
      <c r="A4" s="84" t="s">
        <v>1079</v>
      </c>
      <c r="B4" s="84"/>
    </row>
    <row r="5" spans="1:2">
      <c r="A5" s="157" t="s">
        <v>2315</v>
      </c>
      <c r="B5" s="158" t="s">
        <v>2316</v>
      </c>
    </row>
    <row r="6" spans="1:2">
      <c r="A6" s="159"/>
      <c r="B6" s="160"/>
    </row>
    <row r="7" spans="1:2">
      <c r="A7" s="161"/>
      <c r="B7" s="160"/>
    </row>
    <row r="8" spans="1:2">
      <c r="A8" s="161"/>
      <c r="B8" s="160"/>
    </row>
    <row r="9" spans="1:2">
      <c r="A9" s="161"/>
      <c r="B9" s="160"/>
    </row>
    <row r="10" spans="1:2">
      <c r="A10" s="161"/>
      <c r="B10" s="160"/>
    </row>
    <row r="11" spans="1:2">
      <c r="A11" s="161"/>
      <c r="B11" s="160"/>
    </row>
    <row r="12" spans="1:2">
      <c r="A12" s="161"/>
      <c r="B12" s="160"/>
    </row>
    <row r="13" spans="1:2">
      <c r="A13" s="161"/>
      <c r="B13" s="160"/>
    </row>
    <row r="14" spans="1:2">
      <c r="A14" s="161"/>
      <c r="B14" s="160"/>
    </row>
    <row r="15" spans="1:2">
      <c r="A15" s="161"/>
      <c r="B15" s="160"/>
    </row>
    <row r="16" spans="1:2">
      <c r="A16" s="161"/>
      <c r="B16" s="160"/>
    </row>
    <row r="17" spans="1:2">
      <c r="A17" s="161"/>
      <c r="B17" s="160"/>
    </row>
    <row r="18" spans="1:2">
      <c r="A18" s="161"/>
      <c r="B18" s="160"/>
    </row>
    <row r="19" spans="1:2">
      <c r="A19" s="161"/>
      <c r="B19" s="160"/>
    </row>
    <row r="20" spans="1:2">
      <c r="A20" s="161"/>
      <c r="B20" s="160"/>
    </row>
    <row r="21" spans="1:2">
      <c r="A21" s="162"/>
      <c r="B21" s="160"/>
    </row>
  </sheetData>
  <mergeCells count="3">
    <mergeCell ref="A2:B2"/>
    <mergeCell ref="A3:B3"/>
    <mergeCell ref="A4:B4"/>
  </mergeCells>
  <printOptions horizontalCentered="1"/>
  <pageMargins left="0.747916666666667" right="0.747916666666667" top="0.786805555555556" bottom="0.708333333333333" header="0" footer="0"/>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7"/>
  <sheetViews>
    <sheetView workbookViewId="0">
      <selection activeCell="D12" sqref="D12"/>
    </sheetView>
  </sheetViews>
  <sheetFormatPr defaultColWidth="33.375" defaultRowHeight="14.25" outlineLevelRow="6" outlineLevelCol="3"/>
  <cols>
    <col min="1" max="16384" width="33.375" style="22" customWidth="1"/>
  </cols>
  <sheetData>
    <row r="1" s="22" customFormat="1" ht="29.45" customHeight="1" spans="1:1">
      <c r="A1" s="33" t="s">
        <v>2317</v>
      </c>
    </row>
    <row r="2" s="22" customFormat="1" ht="30" customHeight="1" spans="1:4">
      <c r="A2" s="74" t="s">
        <v>2318</v>
      </c>
      <c r="B2" s="74"/>
      <c r="C2" s="74"/>
      <c r="D2" s="75"/>
    </row>
    <row r="3" s="22" customFormat="1" ht="23.45" customHeight="1" spans="3:3">
      <c r="C3" s="35" t="s">
        <v>1079</v>
      </c>
    </row>
    <row r="4" s="22" customFormat="1" ht="48" customHeight="1" spans="1:3">
      <c r="A4" s="76" t="s">
        <v>2319</v>
      </c>
      <c r="B4" s="37" t="s">
        <v>2320</v>
      </c>
      <c r="C4" s="37" t="s">
        <v>2321</v>
      </c>
    </row>
    <row r="5" s="35" customFormat="1" ht="28.15" customHeight="1" spans="1:3">
      <c r="A5" s="77"/>
      <c r="B5" s="76" t="s">
        <v>2322</v>
      </c>
      <c r="C5" s="76" t="s">
        <v>2322</v>
      </c>
    </row>
    <row r="6" s="35" customFormat="1" ht="25.9" customHeight="1" spans="1:3">
      <c r="A6" s="78"/>
      <c r="B6" s="78"/>
      <c r="C6" s="78"/>
    </row>
    <row r="7" s="35" customFormat="1" ht="63" customHeight="1" spans="1:3">
      <c r="A7" s="37" t="s">
        <v>2323</v>
      </c>
      <c r="B7" s="37">
        <v>150300</v>
      </c>
      <c r="C7" s="72">
        <v>150273</v>
      </c>
    </row>
  </sheetData>
  <mergeCells count="4">
    <mergeCell ref="A2:C2"/>
    <mergeCell ref="A4:A6"/>
    <mergeCell ref="B5:B6"/>
    <mergeCell ref="C5:C6"/>
  </mergeCells>
  <pageMargins left="0.7" right="0.7" top="0.75" bottom="0.75" header="0.3" footer="0.3"/>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46"/>
  <sheetViews>
    <sheetView showGridLines="0" showZeros="0" workbookViewId="0">
      <pane ySplit="4" topLeftCell="A5" activePane="bottomLeft" state="frozen"/>
      <selection/>
      <selection pane="bottomLeft" activeCell="A1" sqref="A1"/>
    </sheetView>
  </sheetViews>
  <sheetFormatPr defaultColWidth="9" defaultRowHeight="15.75" outlineLevelCol="1"/>
  <cols>
    <col min="1" max="1" width="52.125" style="137" customWidth="1"/>
    <col min="2" max="2" width="21.125" style="138" customWidth="1"/>
    <col min="3" max="16384" width="9" style="137"/>
  </cols>
  <sheetData>
    <row r="1" ht="27.75" customHeight="1" spans="1:1">
      <c r="A1" s="153" t="s">
        <v>2324</v>
      </c>
    </row>
    <row r="2" ht="27.75" customHeight="1" spans="1:2">
      <c r="A2" s="140" t="s">
        <v>2325</v>
      </c>
      <c r="B2" s="140"/>
    </row>
    <row r="3" ht="27.75" customHeight="1" spans="1:2">
      <c r="A3" s="142"/>
      <c r="B3" s="143" t="s">
        <v>1048</v>
      </c>
    </row>
    <row r="4" ht="30" customHeight="1" spans="1:2">
      <c r="A4" s="154" t="s">
        <v>37</v>
      </c>
      <c r="B4" s="145" t="s">
        <v>39</v>
      </c>
    </row>
    <row r="5" ht="20.1" customHeight="1" spans="1:2">
      <c r="A5" s="149" t="s">
        <v>2326</v>
      </c>
      <c r="B5" s="147"/>
    </row>
    <row r="6" ht="20.1" customHeight="1" spans="1:2">
      <c r="A6" s="149" t="s">
        <v>2327</v>
      </c>
      <c r="B6" s="147"/>
    </row>
    <row r="7" ht="20.1" customHeight="1" spans="1:2">
      <c r="A7" s="149" t="s">
        <v>2328</v>
      </c>
      <c r="B7" s="147"/>
    </row>
    <row r="8" ht="20.1" customHeight="1" spans="1:2">
      <c r="A8" s="149" t="s">
        <v>2329</v>
      </c>
      <c r="B8" s="147"/>
    </row>
    <row r="9" ht="20.1" customHeight="1" spans="1:2">
      <c r="A9" s="149" t="s">
        <v>2330</v>
      </c>
      <c r="B9" s="147"/>
    </row>
    <row r="10" ht="20.1" customHeight="1" spans="1:2">
      <c r="A10" s="149" t="s">
        <v>2331</v>
      </c>
      <c r="B10" s="147">
        <v>42</v>
      </c>
    </row>
    <row r="11" ht="20.1" customHeight="1" spans="1:2">
      <c r="A11" s="149" t="s">
        <v>2332</v>
      </c>
      <c r="B11" s="147">
        <f>SUM(B12:B16)</f>
        <v>103679</v>
      </c>
    </row>
    <row r="12" ht="20.1" customHeight="1" spans="1:2">
      <c r="A12" s="155" t="s">
        <v>2333</v>
      </c>
      <c r="B12" s="147">
        <v>48555</v>
      </c>
    </row>
    <row r="13" ht="20.1" customHeight="1" spans="1:2">
      <c r="A13" s="155" t="s">
        <v>2334</v>
      </c>
      <c r="B13" s="147"/>
    </row>
    <row r="14" ht="20.1" customHeight="1" spans="1:2">
      <c r="A14" s="155" t="s">
        <v>2335</v>
      </c>
      <c r="B14" s="147"/>
    </row>
    <row r="15" ht="20.1" customHeight="1" spans="1:2">
      <c r="A15" s="155" t="s">
        <v>2336</v>
      </c>
      <c r="B15" s="147"/>
    </row>
    <row r="16" ht="20.1" customHeight="1" spans="1:2">
      <c r="A16" s="155" t="s">
        <v>2337</v>
      </c>
      <c r="B16" s="147">
        <v>55124</v>
      </c>
    </row>
    <row r="17" ht="20.1" customHeight="1" spans="1:2">
      <c r="A17" s="149" t="s">
        <v>2338</v>
      </c>
      <c r="B17" s="147"/>
    </row>
    <row r="18" ht="20.1" customHeight="1" spans="1:2">
      <c r="A18" s="149" t="s">
        <v>2339</v>
      </c>
      <c r="B18" s="147">
        <f>SUM(B19:B20)</f>
        <v>0</v>
      </c>
    </row>
    <row r="19" ht="20.1" customHeight="1" spans="1:2">
      <c r="A19" s="155" t="s">
        <v>2340</v>
      </c>
      <c r="B19" s="147"/>
    </row>
    <row r="20" ht="20.1" customHeight="1" spans="1:2">
      <c r="A20" s="155" t="s">
        <v>2341</v>
      </c>
      <c r="B20" s="147"/>
    </row>
    <row r="21" ht="20.1" customHeight="1" spans="1:2">
      <c r="A21" s="149" t="s">
        <v>2342</v>
      </c>
      <c r="B21" s="147">
        <v>300</v>
      </c>
    </row>
    <row r="22" ht="20.1" customHeight="1" spans="1:2">
      <c r="A22" s="149" t="s">
        <v>2343</v>
      </c>
      <c r="B22" s="147"/>
    </row>
    <row r="23" ht="20.1" customHeight="1" spans="1:2">
      <c r="A23" s="149" t="s">
        <v>2344</v>
      </c>
      <c r="B23" s="147">
        <f>SUM(B24:B26)</f>
        <v>0</v>
      </c>
    </row>
    <row r="24" ht="20.1" customHeight="1" spans="1:2">
      <c r="A24" s="155" t="s">
        <v>2345</v>
      </c>
      <c r="B24" s="147"/>
    </row>
    <row r="25" ht="20.1" customHeight="1" spans="1:2">
      <c r="A25" s="155" t="s">
        <v>2346</v>
      </c>
      <c r="B25" s="147"/>
    </row>
    <row r="26" ht="20.1" customHeight="1" spans="1:2">
      <c r="A26" s="155" t="s">
        <v>2347</v>
      </c>
      <c r="B26" s="147"/>
    </row>
    <row r="27" ht="20.1" customHeight="1" spans="1:2">
      <c r="A27" s="149" t="s">
        <v>2348</v>
      </c>
      <c r="B27" s="147"/>
    </row>
    <row r="28" ht="20.1" customHeight="1" spans="1:2">
      <c r="A28" s="156" t="s">
        <v>2349</v>
      </c>
      <c r="B28" s="147">
        <v>200</v>
      </c>
    </row>
    <row r="29" ht="20.1" customHeight="1" spans="1:2">
      <c r="A29" s="149" t="s">
        <v>2350</v>
      </c>
      <c r="B29" s="147"/>
    </row>
    <row r="30" ht="20.1" customHeight="1" spans="1:2">
      <c r="A30" s="149" t="s">
        <v>2351</v>
      </c>
      <c r="B30" s="147"/>
    </row>
    <row r="31" ht="20.1" customHeight="1" spans="1:2">
      <c r="A31" s="155" t="s">
        <v>2352</v>
      </c>
      <c r="B31" s="147"/>
    </row>
    <row r="32" ht="20.1" customHeight="1" spans="1:2">
      <c r="A32" s="155"/>
      <c r="B32" s="147"/>
    </row>
    <row r="33" ht="20.1" customHeight="1" spans="1:2">
      <c r="A33" s="145" t="s">
        <v>68</v>
      </c>
      <c r="B33" s="145">
        <f>B5+B6+B7+B8+B9+B10+B11+B18+B17+B21+B22+B23+B27+B28+B29+B30+B31</f>
        <v>104221</v>
      </c>
    </row>
    <row r="34" ht="20.1" customHeight="1" spans="1:2">
      <c r="A34" s="152" t="s">
        <v>1084</v>
      </c>
      <c r="B34" s="151">
        <f>B35+B38+B39+B41+B42</f>
        <v>9065</v>
      </c>
    </row>
    <row r="35" ht="20.1" customHeight="1" spans="1:2">
      <c r="A35" s="152" t="s">
        <v>2353</v>
      </c>
      <c r="B35" s="151">
        <f>SUM(B36:B37)</f>
        <v>4600</v>
      </c>
    </row>
    <row r="36" ht="20.1" customHeight="1" spans="1:2">
      <c r="A36" s="152" t="s">
        <v>2354</v>
      </c>
      <c r="B36" s="147">
        <v>4600</v>
      </c>
    </row>
    <row r="37" ht="20.1" customHeight="1" spans="1:2">
      <c r="A37" s="152" t="s">
        <v>2355</v>
      </c>
      <c r="B37" s="147"/>
    </row>
    <row r="38" ht="20.1" customHeight="1" spans="1:2">
      <c r="A38" s="152" t="s">
        <v>1156</v>
      </c>
      <c r="B38" s="147">
        <v>1772</v>
      </c>
    </row>
    <row r="39" ht="20.1" customHeight="1" spans="1:2">
      <c r="A39" s="152" t="s">
        <v>1157</v>
      </c>
      <c r="B39" s="147"/>
    </row>
    <row r="40" ht="20.1" customHeight="1" spans="1:2">
      <c r="A40" s="152" t="s">
        <v>2356</v>
      </c>
      <c r="B40" s="147">
        <f>[1]表十!C22</f>
        <v>0</v>
      </c>
    </row>
    <row r="41" ht="20.1" customHeight="1" spans="1:2">
      <c r="A41" s="152" t="s">
        <v>2357</v>
      </c>
      <c r="B41" s="147"/>
    </row>
    <row r="42" ht="20.1" customHeight="1" spans="1:2">
      <c r="A42" s="152" t="s">
        <v>2358</v>
      </c>
      <c r="B42" s="147">
        <v>2693</v>
      </c>
    </row>
    <row r="43" ht="20.1" customHeight="1" spans="1:2">
      <c r="A43" s="152"/>
      <c r="B43" s="147"/>
    </row>
    <row r="44" ht="20.1" customHeight="1" spans="1:2">
      <c r="A44" s="152"/>
      <c r="B44" s="147"/>
    </row>
    <row r="45" ht="20.1" customHeight="1" spans="1:2">
      <c r="A45" s="152"/>
      <c r="B45" s="147"/>
    </row>
    <row r="46" ht="20.1" customHeight="1" spans="1:2">
      <c r="A46" s="145" t="s">
        <v>1172</v>
      </c>
      <c r="B46" s="145">
        <f>B33+B34</f>
        <v>113286</v>
      </c>
    </row>
  </sheetData>
  <mergeCells count="1">
    <mergeCell ref="A2:B2"/>
  </mergeCells>
  <printOptions horizontalCentered="1"/>
  <pageMargins left="0.747916666666667" right="0.747916666666667" top="0.786805555555556" bottom="0.708333333333333" header="0" footer="0"/>
  <pageSetup paperSize="9" orientation="portrait"/>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217"/>
  <sheetViews>
    <sheetView showGridLines="0" showZeros="0" workbookViewId="0">
      <pane ySplit="3" topLeftCell="A187" activePane="bottomLeft" state="frozen"/>
      <selection/>
      <selection pane="bottomLeft" activeCell="A1" sqref="A1"/>
    </sheetView>
  </sheetViews>
  <sheetFormatPr defaultColWidth="9" defaultRowHeight="15.75" outlineLevelCol="1"/>
  <cols>
    <col min="1" max="1" width="65.75" style="137" customWidth="1"/>
    <col min="2" max="2" width="13.875" style="138" customWidth="1"/>
    <col min="3" max="16384" width="9" style="137"/>
  </cols>
  <sheetData>
    <row r="1" ht="27.75" customHeight="1" spans="1:1">
      <c r="A1" s="139" t="s">
        <v>2359</v>
      </c>
    </row>
    <row r="2" ht="27.75" customHeight="1" spans="1:2">
      <c r="A2" s="140" t="s">
        <v>2360</v>
      </c>
      <c r="B2" s="140"/>
    </row>
    <row r="3" ht="27.75" customHeight="1" spans="1:2">
      <c r="A3" s="142"/>
      <c r="B3" s="143" t="s">
        <v>1048</v>
      </c>
    </row>
    <row r="4" ht="20.1" customHeight="1" spans="1:2">
      <c r="A4" s="144" t="s">
        <v>2361</v>
      </c>
      <c r="B4" s="145" t="s">
        <v>39</v>
      </c>
    </row>
    <row r="5" ht="20.1" customHeight="1" spans="1:2">
      <c r="A5" s="146" t="s">
        <v>2362</v>
      </c>
      <c r="B5" s="147">
        <f>B6+B11+B15</f>
        <v>0</v>
      </c>
    </row>
    <row r="6" ht="20.1" customHeight="1" spans="1:2">
      <c r="A6" s="146" t="s">
        <v>2363</v>
      </c>
      <c r="B6" s="147">
        <f>SUM(B7:B10)</f>
        <v>0</v>
      </c>
    </row>
    <row r="7" ht="20.1" customHeight="1" spans="1:2">
      <c r="A7" s="146" t="s">
        <v>2364</v>
      </c>
      <c r="B7" s="147"/>
    </row>
    <row r="8" ht="20.1" customHeight="1" spans="1:2">
      <c r="A8" s="146" t="s">
        <v>2365</v>
      </c>
      <c r="B8" s="147"/>
    </row>
    <row r="9" ht="20.1" customHeight="1" spans="1:2">
      <c r="A9" s="146" t="s">
        <v>2366</v>
      </c>
      <c r="B9" s="147"/>
    </row>
    <row r="10" ht="20.1" customHeight="1" spans="1:2">
      <c r="A10" s="146" t="s">
        <v>2367</v>
      </c>
      <c r="B10" s="147"/>
    </row>
    <row r="11" ht="20.1" customHeight="1" spans="1:2">
      <c r="A11" s="146" t="s">
        <v>2368</v>
      </c>
      <c r="B11" s="147">
        <f>SUM(B12:B14)</f>
        <v>0</v>
      </c>
    </row>
    <row r="12" ht="20.1" customHeight="1" spans="1:2">
      <c r="A12" s="146" t="s">
        <v>2369</v>
      </c>
      <c r="B12" s="147"/>
    </row>
    <row r="13" ht="20.1" customHeight="1" spans="1:2">
      <c r="A13" s="146" t="s">
        <v>2370</v>
      </c>
      <c r="B13" s="147"/>
    </row>
    <row r="14" ht="20.1" customHeight="1" spans="1:2">
      <c r="A14" s="146" t="s">
        <v>2371</v>
      </c>
      <c r="B14" s="147"/>
    </row>
    <row r="15" ht="20.1" customHeight="1" spans="1:2">
      <c r="A15" s="148" t="s">
        <v>2372</v>
      </c>
      <c r="B15" s="147">
        <f>SUM(B16:B17)</f>
        <v>0</v>
      </c>
    </row>
    <row r="16" ht="20.1" customHeight="1" spans="1:2">
      <c r="A16" s="148" t="s">
        <v>2373</v>
      </c>
      <c r="B16" s="147"/>
    </row>
    <row r="17" ht="20.1" customHeight="1" spans="1:2">
      <c r="A17" s="149" t="s">
        <v>2374</v>
      </c>
      <c r="B17" s="147"/>
    </row>
    <row r="18" ht="20.1" customHeight="1" spans="1:2">
      <c r="A18" s="146" t="s">
        <v>2375</v>
      </c>
      <c r="B18" s="147">
        <f>B19+B23+B27</f>
        <v>3264</v>
      </c>
    </row>
    <row r="19" ht="20.1" customHeight="1" spans="1:2">
      <c r="A19" s="146" t="s">
        <v>2376</v>
      </c>
      <c r="B19" s="147">
        <f>SUM(B20:B22)</f>
        <v>3264</v>
      </c>
    </row>
    <row r="20" ht="20.1" customHeight="1" spans="1:2">
      <c r="A20" s="146" t="s">
        <v>2377</v>
      </c>
      <c r="B20" s="147">
        <v>1680</v>
      </c>
    </row>
    <row r="21" ht="20.1" customHeight="1" spans="1:2">
      <c r="A21" s="146" t="s">
        <v>2378</v>
      </c>
      <c r="B21" s="147">
        <v>1584</v>
      </c>
    </row>
    <row r="22" ht="20.1" customHeight="1" spans="1:2">
      <c r="A22" s="146" t="s">
        <v>2379</v>
      </c>
      <c r="B22" s="147"/>
    </row>
    <row r="23" ht="20.1" customHeight="1" spans="1:2">
      <c r="A23" s="146" t="s">
        <v>2380</v>
      </c>
      <c r="B23" s="147"/>
    </row>
    <row r="24" ht="20.1" customHeight="1" spans="1:2">
      <c r="A24" s="146" t="s">
        <v>2377</v>
      </c>
      <c r="B24" s="147"/>
    </row>
    <row r="25" ht="20.1" customHeight="1" spans="1:2">
      <c r="A25" s="150" t="s">
        <v>2378</v>
      </c>
      <c r="B25" s="147"/>
    </row>
    <row r="26" ht="20.1" customHeight="1" spans="1:2">
      <c r="A26" s="146" t="s">
        <v>2381</v>
      </c>
      <c r="B26" s="147"/>
    </row>
    <row r="27" ht="20.1" customHeight="1" spans="1:2">
      <c r="A27" s="148" t="s">
        <v>2382</v>
      </c>
      <c r="B27" s="147">
        <f>SUM(B28:B29)</f>
        <v>0</v>
      </c>
    </row>
    <row r="28" ht="20.1" customHeight="1" spans="1:2">
      <c r="A28" s="148" t="s">
        <v>2378</v>
      </c>
      <c r="B28" s="147"/>
    </row>
    <row r="29" ht="20.1" customHeight="1" spans="1:2">
      <c r="A29" s="149" t="s">
        <v>2383</v>
      </c>
      <c r="B29" s="147">
        <v>0</v>
      </c>
    </row>
    <row r="30" ht="20.1" customHeight="1" spans="1:2">
      <c r="A30" s="149" t="s">
        <v>2384</v>
      </c>
      <c r="B30" s="147">
        <f>B31+B32</f>
        <v>0</v>
      </c>
    </row>
    <row r="31" ht="20.1" customHeight="1" spans="1:2">
      <c r="A31" s="149" t="s">
        <v>2385</v>
      </c>
      <c r="B31" s="147"/>
    </row>
    <row r="32" ht="20.1" customHeight="1" spans="1:2">
      <c r="A32" s="149" t="s">
        <v>2386</v>
      </c>
      <c r="B32" s="147">
        <f>SUM(B33:B36)</f>
        <v>0</v>
      </c>
    </row>
    <row r="33" ht="20.1" customHeight="1" spans="1:2">
      <c r="A33" s="149" t="s">
        <v>2387</v>
      </c>
      <c r="B33" s="147"/>
    </row>
    <row r="34" ht="20.1" customHeight="1" spans="1:2">
      <c r="A34" s="149" t="s">
        <v>2388</v>
      </c>
      <c r="B34" s="147"/>
    </row>
    <row r="35" ht="20.1" customHeight="1" spans="1:2">
      <c r="A35" s="149" t="s">
        <v>2389</v>
      </c>
      <c r="B35" s="147"/>
    </row>
    <row r="36" ht="20.1" customHeight="1" spans="1:2">
      <c r="A36" s="149" t="s">
        <v>2390</v>
      </c>
      <c r="B36" s="147"/>
    </row>
    <row r="37" s="136" customFormat="1" ht="20.1" customHeight="1" spans="1:2">
      <c r="A37" s="149" t="s">
        <v>2391</v>
      </c>
      <c r="B37" s="145">
        <f>B38+B51+B55+B56+B62+B66+B70+B74+B80</f>
        <v>73715</v>
      </c>
    </row>
    <row r="38" ht="20.1" customHeight="1" spans="1:2">
      <c r="A38" s="150" t="s">
        <v>2392</v>
      </c>
      <c r="B38" s="151">
        <f>SUM(B39:B50)</f>
        <v>73173</v>
      </c>
    </row>
    <row r="39" ht="20.1" customHeight="1" spans="1:2">
      <c r="A39" s="150" t="s">
        <v>2393</v>
      </c>
      <c r="B39" s="147">
        <v>35206</v>
      </c>
    </row>
    <row r="40" ht="20.1" customHeight="1" spans="1:2">
      <c r="A40" s="150" t="s">
        <v>2394</v>
      </c>
      <c r="B40" s="147"/>
    </row>
    <row r="41" ht="20.1" customHeight="1" spans="1:2">
      <c r="A41" s="150" t="s">
        <v>2395</v>
      </c>
      <c r="B41" s="147"/>
    </row>
    <row r="42" ht="20.1" customHeight="1" spans="1:2">
      <c r="A42" s="150" t="s">
        <v>2396</v>
      </c>
      <c r="B42" s="147"/>
    </row>
    <row r="43" ht="20.1" customHeight="1" spans="1:2">
      <c r="A43" s="150" t="s">
        <v>2397</v>
      </c>
      <c r="B43" s="147"/>
    </row>
    <row r="44" ht="20.1" customHeight="1" spans="1:2">
      <c r="A44" s="150" t="s">
        <v>2398</v>
      </c>
      <c r="B44" s="147"/>
    </row>
    <row r="45" ht="20.1" customHeight="1" spans="1:2">
      <c r="A45" s="150" t="s">
        <v>2399</v>
      </c>
      <c r="B45" s="147">
        <v>2627</v>
      </c>
    </row>
    <row r="46" ht="20.1" customHeight="1" spans="1:2">
      <c r="A46" s="150" t="s">
        <v>2400</v>
      </c>
      <c r="B46" s="147"/>
    </row>
    <row r="47" ht="20.1" customHeight="1" spans="1:2">
      <c r="A47" s="150" t="s">
        <v>2401</v>
      </c>
      <c r="B47" s="147"/>
    </row>
    <row r="48" ht="20.1" customHeight="1" spans="1:2">
      <c r="A48" s="150" t="s">
        <v>2402</v>
      </c>
      <c r="B48" s="147"/>
    </row>
    <row r="49" ht="20.1" customHeight="1" spans="1:2">
      <c r="A49" s="150" t="s">
        <v>943</v>
      </c>
      <c r="B49" s="147"/>
    </row>
    <row r="50" ht="20.1" customHeight="1" spans="1:2">
      <c r="A50" s="149" t="s">
        <v>2403</v>
      </c>
      <c r="B50" s="147">
        <v>35340</v>
      </c>
    </row>
    <row r="51" ht="20.1" customHeight="1" spans="1:2">
      <c r="A51" s="150" t="s">
        <v>2404</v>
      </c>
      <c r="B51" s="147">
        <f>SUM(B52:B54)</f>
        <v>0</v>
      </c>
    </row>
    <row r="52" ht="20.1" customHeight="1" spans="1:2">
      <c r="A52" s="150" t="s">
        <v>2393</v>
      </c>
      <c r="B52" s="147"/>
    </row>
    <row r="53" ht="20.1" customHeight="1" spans="1:2">
      <c r="A53" s="150" t="s">
        <v>2394</v>
      </c>
      <c r="B53" s="147"/>
    </row>
    <row r="54" ht="20.1" customHeight="1" spans="1:2">
      <c r="A54" s="149" t="s">
        <v>2405</v>
      </c>
      <c r="B54" s="147"/>
    </row>
    <row r="55" ht="20.1" customHeight="1" spans="1:2">
      <c r="A55" s="149" t="s">
        <v>2406</v>
      </c>
      <c r="B55" s="147">
        <v>42</v>
      </c>
    </row>
    <row r="56" ht="20.1" customHeight="1" spans="1:2">
      <c r="A56" s="150" t="s">
        <v>2407</v>
      </c>
      <c r="B56" s="147">
        <f>SUM(B57:B61)</f>
        <v>300</v>
      </c>
    </row>
    <row r="57" ht="20.1" customHeight="1" spans="1:2">
      <c r="A57" s="150" t="s">
        <v>2408</v>
      </c>
      <c r="B57" s="147"/>
    </row>
    <row r="58" ht="20.1" customHeight="1" spans="1:2">
      <c r="A58" s="150" t="s">
        <v>2409</v>
      </c>
      <c r="B58" s="147"/>
    </row>
    <row r="59" ht="20.1" customHeight="1" spans="1:2">
      <c r="A59" s="150" t="s">
        <v>2410</v>
      </c>
      <c r="B59" s="147"/>
    </row>
    <row r="60" ht="20.1" customHeight="1" spans="1:2">
      <c r="A60" s="150" t="s">
        <v>2411</v>
      </c>
      <c r="B60" s="147"/>
    </row>
    <row r="61" ht="20.1" customHeight="1" spans="1:2">
      <c r="A61" s="149" t="s">
        <v>2412</v>
      </c>
      <c r="B61" s="147">
        <v>300</v>
      </c>
    </row>
    <row r="62" ht="20.1" customHeight="1" spans="1:2">
      <c r="A62" s="149" t="s">
        <v>2413</v>
      </c>
      <c r="B62" s="147">
        <f>SUM(B63:B65)</f>
        <v>200</v>
      </c>
    </row>
    <row r="63" ht="20.1" customHeight="1" spans="1:2">
      <c r="A63" s="149" t="s">
        <v>2414</v>
      </c>
      <c r="B63" s="147"/>
    </row>
    <row r="64" ht="20.1" customHeight="1" spans="1:2">
      <c r="A64" s="149" t="s">
        <v>2415</v>
      </c>
      <c r="B64" s="147"/>
    </row>
    <row r="65" ht="20.1" customHeight="1" spans="1:2">
      <c r="A65" s="149" t="s">
        <v>2416</v>
      </c>
      <c r="B65" s="147">
        <v>200</v>
      </c>
    </row>
    <row r="66" ht="20.1" customHeight="1" spans="1:2">
      <c r="A66" s="148" t="s">
        <v>2417</v>
      </c>
      <c r="B66" s="147">
        <f>SUM(B67:B69)</f>
        <v>0</v>
      </c>
    </row>
    <row r="67" ht="20.1" customHeight="1" spans="1:2">
      <c r="A67" s="148" t="s">
        <v>2393</v>
      </c>
      <c r="B67" s="147"/>
    </row>
    <row r="68" ht="20.1" customHeight="1" spans="1:2">
      <c r="A68" s="148" t="s">
        <v>2394</v>
      </c>
      <c r="B68" s="147"/>
    </row>
    <row r="69" ht="20.1" customHeight="1" spans="1:2">
      <c r="A69" s="149" t="s">
        <v>2418</v>
      </c>
      <c r="B69" s="147"/>
    </row>
    <row r="70" ht="20.1" customHeight="1" spans="1:2">
      <c r="A70" s="148" t="s">
        <v>2419</v>
      </c>
      <c r="B70" s="147">
        <f>SUM(B71:B73)</f>
        <v>0</v>
      </c>
    </row>
    <row r="71" ht="20.1" customHeight="1" spans="1:2">
      <c r="A71" s="152" t="s">
        <v>2393</v>
      </c>
      <c r="B71" s="147"/>
    </row>
    <row r="72" ht="20.1" customHeight="1" spans="1:2">
      <c r="A72" s="152" t="s">
        <v>2394</v>
      </c>
      <c r="B72" s="147"/>
    </row>
    <row r="73" ht="20.1" customHeight="1" spans="1:2">
      <c r="A73" s="152" t="s">
        <v>2420</v>
      </c>
      <c r="B73" s="147"/>
    </row>
    <row r="74" ht="20.1" customHeight="1" spans="1:2">
      <c r="A74" s="152" t="s">
        <v>2421</v>
      </c>
      <c r="B74" s="147">
        <f>SUM(B75:B79)</f>
        <v>0</v>
      </c>
    </row>
    <row r="75" ht="20.1" customHeight="1" spans="1:2">
      <c r="A75" s="152" t="s">
        <v>2408</v>
      </c>
      <c r="B75" s="147"/>
    </row>
    <row r="76" ht="20.1" customHeight="1" spans="1:2">
      <c r="A76" s="152" t="s">
        <v>2409</v>
      </c>
      <c r="B76" s="147"/>
    </row>
    <row r="77" ht="20.1" customHeight="1" spans="1:2">
      <c r="A77" s="152" t="s">
        <v>2410</v>
      </c>
      <c r="B77" s="147"/>
    </row>
    <row r="78" ht="20.1" customHeight="1" spans="1:2">
      <c r="A78" s="152" t="s">
        <v>2411</v>
      </c>
      <c r="B78" s="147"/>
    </row>
    <row r="79" ht="20.1" customHeight="1" spans="1:2">
      <c r="A79" s="152" t="s">
        <v>2422</v>
      </c>
      <c r="B79" s="147"/>
    </row>
    <row r="80" ht="20.1" customHeight="1" spans="1:2">
      <c r="A80" s="152" t="s">
        <v>2423</v>
      </c>
      <c r="B80" s="147">
        <f>SUM(B81:B82)</f>
        <v>0</v>
      </c>
    </row>
    <row r="81" ht="20.1" customHeight="1" spans="1:2">
      <c r="A81" s="152" t="s">
        <v>2414</v>
      </c>
      <c r="B81" s="147"/>
    </row>
    <row r="82" ht="20.1" customHeight="1" spans="1:2">
      <c r="A82" s="152" t="s">
        <v>2424</v>
      </c>
      <c r="B82" s="147"/>
    </row>
    <row r="83" ht="20.1" customHeight="1" spans="1:2">
      <c r="A83" s="152" t="s">
        <v>2425</v>
      </c>
      <c r="B83" s="147">
        <f>B84+B89+B94+B99+B102</f>
        <v>20</v>
      </c>
    </row>
    <row r="84" ht="20.1" customHeight="1" spans="1:2">
      <c r="A84" s="152" t="s">
        <v>2426</v>
      </c>
      <c r="B84" s="147">
        <f>SUM(B85:B88)</f>
        <v>0</v>
      </c>
    </row>
    <row r="85" ht="20.1" customHeight="1" spans="1:2">
      <c r="A85" s="152" t="s">
        <v>2378</v>
      </c>
      <c r="B85" s="147"/>
    </row>
    <row r="86" ht="20.1" customHeight="1" spans="1:2">
      <c r="A86" s="152" t="s">
        <v>2427</v>
      </c>
      <c r="B86" s="147"/>
    </row>
    <row r="87" ht="20.1" customHeight="1" spans="1:2">
      <c r="A87" s="152" t="s">
        <v>2428</v>
      </c>
      <c r="B87" s="147"/>
    </row>
    <row r="88" ht="20.1" customHeight="1" spans="1:2">
      <c r="A88" s="152" t="s">
        <v>2429</v>
      </c>
      <c r="B88" s="147"/>
    </row>
    <row r="89" ht="20.1" customHeight="1" spans="1:2">
      <c r="A89" s="152" t="s">
        <v>2430</v>
      </c>
      <c r="B89" s="147">
        <f>SUM(B90:B93)</f>
        <v>0</v>
      </c>
    </row>
    <row r="90" ht="20.1" customHeight="1" spans="1:2">
      <c r="A90" s="152" t="s">
        <v>2378</v>
      </c>
      <c r="B90" s="147"/>
    </row>
    <row r="91" ht="20.1" customHeight="1" spans="1:2">
      <c r="A91" s="152" t="s">
        <v>2427</v>
      </c>
      <c r="B91" s="147"/>
    </row>
    <row r="92" ht="20.1" customHeight="1" spans="1:2">
      <c r="A92" s="152" t="s">
        <v>2431</v>
      </c>
      <c r="B92" s="147"/>
    </row>
    <row r="93" ht="20.1" customHeight="1" spans="1:2">
      <c r="A93" s="152" t="s">
        <v>2432</v>
      </c>
      <c r="B93" s="147"/>
    </row>
    <row r="94" ht="20.1" customHeight="1" spans="1:2">
      <c r="A94" s="152" t="s">
        <v>2433</v>
      </c>
      <c r="B94" s="147">
        <f>SUM(B95:B98)</f>
        <v>20</v>
      </c>
    </row>
    <row r="95" ht="20.1" customHeight="1" spans="1:2">
      <c r="A95" s="152" t="s">
        <v>722</v>
      </c>
      <c r="B95" s="147"/>
    </row>
    <row r="96" ht="20.1" customHeight="1" spans="1:2">
      <c r="A96" s="152" t="s">
        <v>2434</v>
      </c>
      <c r="B96" s="147">
        <v>20</v>
      </c>
    </row>
    <row r="97" ht="20.1" customHeight="1" spans="1:2">
      <c r="A97" s="152" t="s">
        <v>2435</v>
      </c>
      <c r="B97" s="147"/>
    </row>
    <row r="98" ht="20.1" customHeight="1" spans="1:2">
      <c r="A98" s="152" t="s">
        <v>2436</v>
      </c>
      <c r="B98" s="147"/>
    </row>
    <row r="99" ht="20.1" customHeight="1" spans="1:2">
      <c r="A99" s="152" t="s">
        <v>2437</v>
      </c>
      <c r="B99" s="147">
        <f>SUM(B100:B101)</f>
        <v>0</v>
      </c>
    </row>
    <row r="100" ht="20.1" customHeight="1" spans="1:2">
      <c r="A100" s="152" t="s">
        <v>2378</v>
      </c>
      <c r="B100" s="147"/>
    </row>
    <row r="101" ht="20.1" customHeight="1" spans="1:2">
      <c r="A101" s="152" t="s">
        <v>2438</v>
      </c>
      <c r="B101" s="147"/>
    </row>
    <row r="102" ht="20.1" customHeight="1" spans="1:2">
      <c r="A102" s="152" t="s">
        <v>2439</v>
      </c>
      <c r="B102" s="147">
        <f>SUM(B103:B106)</f>
        <v>0</v>
      </c>
    </row>
    <row r="103" ht="20.1" customHeight="1" spans="1:2">
      <c r="A103" s="152" t="s">
        <v>722</v>
      </c>
      <c r="B103" s="147"/>
    </row>
    <row r="104" ht="20.1" customHeight="1" spans="1:2">
      <c r="A104" s="152" t="s">
        <v>2434</v>
      </c>
      <c r="B104" s="147"/>
    </row>
    <row r="105" ht="20.1" customHeight="1" spans="1:2">
      <c r="A105" s="152" t="s">
        <v>2435</v>
      </c>
      <c r="B105" s="147"/>
    </row>
    <row r="106" ht="20.1" customHeight="1" spans="1:2">
      <c r="A106" s="152" t="s">
        <v>2440</v>
      </c>
      <c r="B106" s="147"/>
    </row>
    <row r="107" ht="20.1" customHeight="1" spans="1:2">
      <c r="A107" s="152" t="s">
        <v>2441</v>
      </c>
      <c r="B107" s="147">
        <f>B108+B113+B118+B123+B132+B139+B148+B151+B154+B155</f>
        <v>0</v>
      </c>
    </row>
    <row r="108" ht="20.1" customHeight="1" spans="1:2">
      <c r="A108" s="152" t="s">
        <v>2442</v>
      </c>
      <c r="B108" s="147">
        <f>SUM(B109:B112)</f>
        <v>0</v>
      </c>
    </row>
    <row r="109" ht="20.1" customHeight="1" spans="1:2">
      <c r="A109" s="152" t="s">
        <v>755</v>
      </c>
      <c r="B109" s="147"/>
    </row>
    <row r="110" ht="20.1" customHeight="1" spans="1:2">
      <c r="A110" s="152" t="s">
        <v>756</v>
      </c>
      <c r="B110" s="147"/>
    </row>
    <row r="111" ht="20.1" customHeight="1" spans="1:2">
      <c r="A111" s="152" t="s">
        <v>2443</v>
      </c>
      <c r="B111" s="147"/>
    </row>
    <row r="112" ht="20.1" customHeight="1" spans="1:2">
      <c r="A112" s="152" t="s">
        <v>2444</v>
      </c>
      <c r="B112" s="147"/>
    </row>
    <row r="113" ht="20.1" customHeight="1" spans="1:2">
      <c r="A113" s="152" t="s">
        <v>2445</v>
      </c>
      <c r="B113" s="147">
        <f>SUM(B114:B117)</f>
        <v>0</v>
      </c>
    </row>
    <row r="114" ht="20.1" customHeight="1" spans="1:2">
      <c r="A114" s="152" t="s">
        <v>2443</v>
      </c>
      <c r="B114" s="147"/>
    </row>
    <row r="115" ht="20.1" customHeight="1" spans="1:2">
      <c r="A115" s="152" t="s">
        <v>2446</v>
      </c>
      <c r="B115" s="147"/>
    </row>
    <row r="116" ht="20.1" customHeight="1" spans="1:2">
      <c r="A116" s="152" t="s">
        <v>2447</v>
      </c>
      <c r="B116" s="147"/>
    </row>
    <row r="117" ht="20.1" customHeight="1" spans="1:2">
      <c r="A117" s="152" t="s">
        <v>2448</v>
      </c>
      <c r="B117" s="147"/>
    </row>
    <row r="118" ht="20.1" customHeight="1" spans="1:2">
      <c r="A118" s="152" t="s">
        <v>2449</v>
      </c>
      <c r="B118" s="147">
        <f>SUM(B119:B122)</f>
        <v>0</v>
      </c>
    </row>
    <row r="119" ht="20.1" customHeight="1" spans="1:2">
      <c r="A119" s="152" t="s">
        <v>762</v>
      </c>
      <c r="B119" s="147"/>
    </row>
    <row r="120" ht="20.1" customHeight="1" spans="1:2">
      <c r="A120" s="152" t="s">
        <v>2450</v>
      </c>
      <c r="B120" s="147"/>
    </row>
    <row r="121" ht="20.1" customHeight="1" spans="1:2">
      <c r="A121" s="152" t="s">
        <v>2451</v>
      </c>
      <c r="B121" s="147"/>
    </row>
    <row r="122" ht="20.1" customHeight="1" spans="1:2">
      <c r="A122" s="152" t="s">
        <v>2452</v>
      </c>
      <c r="B122" s="147"/>
    </row>
    <row r="123" ht="20.1" customHeight="1" spans="1:2">
      <c r="A123" s="152" t="s">
        <v>2453</v>
      </c>
      <c r="B123" s="147">
        <f>SUM(B124:B131)</f>
        <v>0</v>
      </c>
    </row>
    <row r="124" ht="20.1" customHeight="1" spans="1:2">
      <c r="A124" s="152" t="s">
        <v>2454</v>
      </c>
      <c r="B124" s="147"/>
    </row>
    <row r="125" ht="20.1" customHeight="1" spans="1:2">
      <c r="A125" s="152" t="s">
        <v>2455</v>
      </c>
      <c r="B125" s="147"/>
    </row>
    <row r="126" ht="20.1" customHeight="1" spans="1:2">
      <c r="A126" s="152" t="s">
        <v>2456</v>
      </c>
      <c r="B126" s="147"/>
    </row>
    <row r="127" ht="20.1" customHeight="1" spans="1:2">
      <c r="A127" s="152" t="s">
        <v>2457</v>
      </c>
      <c r="B127" s="147"/>
    </row>
    <row r="128" ht="20.1" customHeight="1" spans="1:2">
      <c r="A128" s="152" t="s">
        <v>2458</v>
      </c>
      <c r="B128" s="147"/>
    </row>
    <row r="129" ht="20.1" customHeight="1" spans="1:2">
      <c r="A129" s="152" t="s">
        <v>2459</v>
      </c>
      <c r="B129" s="147"/>
    </row>
    <row r="130" ht="20.1" customHeight="1" spans="1:2">
      <c r="A130" s="152" t="s">
        <v>2460</v>
      </c>
      <c r="B130" s="147"/>
    </row>
    <row r="131" ht="20.1" customHeight="1" spans="1:2">
      <c r="A131" s="152" t="s">
        <v>2461</v>
      </c>
      <c r="B131" s="147"/>
    </row>
    <row r="132" ht="20.1" customHeight="1" spans="1:2">
      <c r="A132" s="152" t="s">
        <v>2462</v>
      </c>
      <c r="B132" s="147">
        <f>SUM(B133:B138)</f>
        <v>0</v>
      </c>
    </row>
    <row r="133" ht="20.1" customHeight="1" spans="1:2">
      <c r="A133" s="152" t="s">
        <v>2463</v>
      </c>
      <c r="B133" s="147"/>
    </row>
    <row r="134" ht="20.1" customHeight="1" spans="1:2">
      <c r="A134" s="152" t="s">
        <v>2464</v>
      </c>
      <c r="B134" s="147"/>
    </row>
    <row r="135" ht="20.1" customHeight="1" spans="1:2">
      <c r="A135" s="152" t="s">
        <v>2465</v>
      </c>
      <c r="B135" s="147"/>
    </row>
    <row r="136" ht="20.1" customHeight="1" spans="1:2">
      <c r="A136" s="152" t="s">
        <v>2466</v>
      </c>
      <c r="B136" s="147"/>
    </row>
    <row r="137" ht="20.1" customHeight="1" spans="1:2">
      <c r="A137" s="152" t="s">
        <v>2467</v>
      </c>
      <c r="B137" s="147"/>
    </row>
    <row r="138" ht="20.1" customHeight="1" spans="1:2">
      <c r="A138" s="152" t="s">
        <v>2468</v>
      </c>
      <c r="B138" s="147"/>
    </row>
    <row r="139" ht="20.1" customHeight="1" spans="1:2">
      <c r="A139" s="152" t="s">
        <v>2469</v>
      </c>
      <c r="B139" s="147">
        <f>SUM(B140:B147)</f>
        <v>0</v>
      </c>
    </row>
    <row r="140" ht="20.1" customHeight="1" spans="1:2">
      <c r="A140" s="152" t="s">
        <v>2470</v>
      </c>
      <c r="B140" s="147"/>
    </row>
    <row r="141" ht="20.1" customHeight="1" spans="1:2">
      <c r="A141" s="152" t="s">
        <v>783</v>
      </c>
      <c r="B141" s="147"/>
    </row>
    <row r="142" ht="20.1" customHeight="1" spans="1:2">
      <c r="A142" s="152" t="s">
        <v>2471</v>
      </c>
      <c r="B142" s="147"/>
    </row>
    <row r="143" ht="20.1" customHeight="1" spans="1:2">
      <c r="A143" s="152" t="s">
        <v>2472</v>
      </c>
      <c r="B143" s="147"/>
    </row>
    <row r="144" ht="20.1" customHeight="1" spans="1:2">
      <c r="A144" s="152" t="s">
        <v>2473</v>
      </c>
      <c r="B144" s="147"/>
    </row>
    <row r="145" ht="20.1" customHeight="1" spans="1:2">
      <c r="A145" s="152" t="s">
        <v>2474</v>
      </c>
      <c r="B145" s="147"/>
    </row>
    <row r="146" ht="20.1" customHeight="1" spans="1:2">
      <c r="A146" s="152" t="s">
        <v>2475</v>
      </c>
      <c r="B146" s="147"/>
    </row>
    <row r="147" ht="20.1" customHeight="1" spans="1:2">
      <c r="A147" s="152" t="s">
        <v>2476</v>
      </c>
      <c r="B147" s="147"/>
    </row>
    <row r="148" ht="20.1" customHeight="1" spans="1:2">
      <c r="A148" s="152" t="s">
        <v>2477</v>
      </c>
      <c r="B148" s="147">
        <f>SUM(B149:B150)</f>
        <v>0</v>
      </c>
    </row>
    <row r="149" ht="20.1" customHeight="1" spans="1:2">
      <c r="A149" s="152" t="s">
        <v>755</v>
      </c>
      <c r="B149" s="147"/>
    </row>
    <row r="150" ht="20.1" customHeight="1" spans="1:2">
      <c r="A150" s="152" t="s">
        <v>2478</v>
      </c>
      <c r="B150" s="147"/>
    </row>
    <row r="151" ht="20.1" customHeight="1" spans="1:2">
      <c r="A151" s="152" t="s">
        <v>2479</v>
      </c>
      <c r="B151" s="147">
        <f>SUM(B152:B153)</f>
        <v>0</v>
      </c>
    </row>
    <row r="152" ht="20.1" customHeight="1" spans="1:2">
      <c r="A152" s="152" t="s">
        <v>755</v>
      </c>
      <c r="B152" s="147"/>
    </row>
    <row r="153" ht="20.1" customHeight="1" spans="1:2">
      <c r="A153" s="152" t="s">
        <v>2480</v>
      </c>
      <c r="B153" s="147"/>
    </row>
    <row r="154" ht="20.1" customHeight="1" spans="1:2">
      <c r="A154" s="152" t="s">
        <v>2481</v>
      </c>
      <c r="B154" s="147"/>
    </row>
    <row r="155" ht="20.1" customHeight="1" spans="1:2">
      <c r="A155" s="152" t="s">
        <v>2482</v>
      </c>
      <c r="B155" s="147">
        <f>SUM(B156:B158)</f>
        <v>0</v>
      </c>
    </row>
    <row r="156" ht="20.1" customHeight="1" spans="1:2">
      <c r="A156" s="152" t="s">
        <v>762</v>
      </c>
      <c r="B156" s="147"/>
    </row>
    <row r="157" ht="20.1" customHeight="1" spans="1:2">
      <c r="A157" s="152" t="s">
        <v>2451</v>
      </c>
      <c r="B157" s="147"/>
    </row>
    <row r="158" ht="20.1" customHeight="1" spans="1:2">
      <c r="A158" s="152" t="s">
        <v>2483</v>
      </c>
      <c r="B158" s="147"/>
    </row>
    <row r="159" ht="20.1" customHeight="1" spans="1:2">
      <c r="A159" s="152" t="s">
        <v>2484</v>
      </c>
      <c r="B159" s="147">
        <f>B160</f>
        <v>0</v>
      </c>
    </row>
    <row r="160" ht="20.1" customHeight="1" spans="1:2">
      <c r="A160" s="152" t="s">
        <v>2485</v>
      </c>
      <c r="B160" s="147">
        <f>SUM(B161:B162)</f>
        <v>0</v>
      </c>
    </row>
    <row r="161" ht="20.1" customHeight="1" spans="1:2">
      <c r="A161" s="152" t="s">
        <v>2486</v>
      </c>
      <c r="B161" s="147"/>
    </row>
    <row r="162" ht="20.1" customHeight="1" spans="1:2">
      <c r="A162" s="152" t="s">
        <v>2487</v>
      </c>
      <c r="B162" s="147"/>
    </row>
    <row r="163" ht="20.1" customHeight="1" spans="1:2">
      <c r="A163" s="152" t="s">
        <v>2488</v>
      </c>
      <c r="B163" s="147">
        <f>B164+B165+B174</f>
        <v>1378</v>
      </c>
    </row>
    <row r="164" ht="20.1" customHeight="1" spans="1:2">
      <c r="A164" s="152" t="s">
        <v>2489</v>
      </c>
      <c r="B164" s="147"/>
    </row>
    <row r="165" ht="20.1" customHeight="1" spans="1:2">
      <c r="A165" s="152" t="s">
        <v>2490</v>
      </c>
      <c r="B165" s="147">
        <f>SUM(B166:B173)</f>
        <v>5</v>
      </c>
    </row>
    <row r="166" ht="20.1" customHeight="1" spans="1:2">
      <c r="A166" s="152" t="s">
        <v>2491</v>
      </c>
      <c r="B166" s="147"/>
    </row>
    <row r="167" ht="20.1" customHeight="1" spans="1:2">
      <c r="A167" s="152" t="s">
        <v>2492</v>
      </c>
      <c r="B167" s="147"/>
    </row>
    <row r="168" ht="20.1" customHeight="1" spans="1:2">
      <c r="A168" s="152" t="s">
        <v>2493</v>
      </c>
      <c r="B168" s="147">
        <v>5</v>
      </c>
    </row>
    <row r="169" ht="20.1" customHeight="1" spans="1:2">
      <c r="A169" s="152" t="s">
        <v>2494</v>
      </c>
      <c r="B169" s="147"/>
    </row>
    <row r="170" ht="20.1" customHeight="1" spans="1:2">
      <c r="A170" s="152" t="s">
        <v>2495</v>
      </c>
      <c r="B170" s="147"/>
    </row>
    <row r="171" ht="20.1" customHeight="1" spans="1:2">
      <c r="A171" s="152" t="s">
        <v>2496</v>
      </c>
      <c r="B171" s="147"/>
    </row>
    <row r="172" ht="20.1" customHeight="1" spans="1:2">
      <c r="A172" s="152" t="s">
        <v>2497</v>
      </c>
      <c r="B172" s="147"/>
    </row>
    <row r="173" ht="20.1" customHeight="1" spans="1:2">
      <c r="A173" s="152" t="s">
        <v>2498</v>
      </c>
      <c r="B173" s="147"/>
    </row>
    <row r="174" ht="20.1" customHeight="1" spans="1:2">
      <c r="A174" s="152" t="s">
        <v>2499</v>
      </c>
      <c r="B174" s="147">
        <f>SUM(B175:B184)</f>
        <v>1373</v>
      </c>
    </row>
    <row r="175" ht="20.1" customHeight="1" spans="1:2">
      <c r="A175" s="152" t="s">
        <v>2500</v>
      </c>
      <c r="B175" s="147">
        <v>170</v>
      </c>
    </row>
    <row r="176" ht="20.1" customHeight="1" spans="1:2">
      <c r="A176" s="152" t="s">
        <v>2501</v>
      </c>
      <c r="B176" s="147">
        <v>1112</v>
      </c>
    </row>
    <row r="177" ht="20.1" customHeight="1" spans="1:2">
      <c r="A177" s="152" t="s">
        <v>2502</v>
      </c>
      <c r="B177" s="147">
        <v>11</v>
      </c>
    </row>
    <row r="178" ht="20.1" customHeight="1" spans="1:2">
      <c r="A178" s="152" t="s">
        <v>2503</v>
      </c>
      <c r="B178" s="147"/>
    </row>
    <row r="179" ht="20.1" customHeight="1" spans="1:2">
      <c r="A179" s="152" t="s">
        <v>2504</v>
      </c>
      <c r="B179" s="147">
        <v>60</v>
      </c>
    </row>
    <row r="180" ht="20.1" customHeight="1" spans="1:2">
      <c r="A180" s="152" t="s">
        <v>2505</v>
      </c>
      <c r="B180" s="147"/>
    </row>
    <row r="181" ht="20.1" customHeight="1" spans="1:2">
      <c r="A181" s="152" t="s">
        <v>2506</v>
      </c>
      <c r="B181" s="147"/>
    </row>
    <row r="182" ht="20.1" customHeight="1" spans="1:2">
      <c r="A182" s="152" t="s">
        <v>2507</v>
      </c>
      <c r="B182" s="147"/>
    </row>
    <row r="183" ht="20.1" customHeight="1" spans="1:2">
      <c r="A183" s="152" t="s">
        <v>2508</v>
      </c>
      <c r="B183" s="147">
        <v>20</v>
      </c>
    </row>
    <row r="184" ht="20.1" customHeight="1" spans="1:2">
      <c r="A184" s="152" t="s">
        <v>2509</v>
      </c>
      <c r="B184" s="147"/>
    </row>
    <row r="185" ht="20.1" customHeight="1" spans="1:2">
      <c r="A185" s="152" t="s">
        <v>2510</v>
      </c>
      <c r="B185" s="147">
        <f>SUM(B186:B191)</f>
        <v>0</v>
      </c>
    </row>
    <row r="186" ht="20.1" customHeight="1" spans="1:2">
      <c r="A186" s="152" t="s">
        <v>2511</v>
      </c>
      <c r="B186" s="147"/>
    </row>
    <row r="187" ht="20.1" customHeight="1" spans="1:2">
      <c r="A187" s="152" t="s">
        <v>2512</v>
      </c>
      <c r="B187" s="147"/>
    </row>
    <row r="188" ht="20.1" customHeight="1" spans="1:2">
      <c r="A188" s="152" t="s">
        <v>2513</v>
      </c>
      <c r="B188" s="147"/>
    </row>
    <row r="189" ht="20.1" customHeight="1" spans="1:2">
      <c r="A189" s="152" t="s">
        <v>2514</v>
      </c>
      <c r="B189" s="147"/>
    </row>
    <row r="190" ht="20.1" customHeight="1" spans="1:2">
      <c r="A190" s="152" t="s">
        <v>2515</v>
      </c>
      <c r="B190" s="147"/>
    </row>
    <row r="191" ht="20.1" customHeight="1" spans="1:2">
      <c r="A191" s="152" t="s">
        <v>2516</v>
      </c>
      <c r="B191" s="147"/>
    </row>
    <row r="192" ht="20.1" customHeight="1" spans="1:2">
      <c r="A192" s="152" t="s">
        <v>2517</v>
      </c>
      <c r="B192" s="147">
        <f>SUM(B193:B198)</f>
        <v>1923</v>
      </c>
    </row>
    <row r="193" ht="20.1" customHeight="1" spans="1:2">
      <c r="A193" s="152" t="s">
        <v>2518</v>
      </c>
      <c r="B193" s="147"/>
    </row>
    <row r="194" ht="20.1" customHeight="1" spans="1:2">
      <c r="A194" s="152" t="s">
        <v>2519</v>
      </c>
      <c r="B194" s="147"/>
    </row>
    <row r="195" ht="20.1" customHeight="1" spans="1:2">
      <c r="A195" s="152" t="s">
        <v>2513</v>
      </c>
      <c r="B195" s="147"/>
    </row>
    <row r="196" ht="20.1" customHeight="1" spans="1:2">
      <c r="A196" s="152" t="s">
        <v>2514</v>
      </c>
      <c r="B196" s="147"/>
    </row>
    <row r="197" ht="20.1" customHeight="1" spans="1:2">
      <c r="A197" s="152" t="s">
        <v>2520</v>
      </c>
      <c r="B197" s="147">
        <v>1923</v>
      </c>
    </row>
    <row r="198" ht="20.1" customHeight="1" spans="1:2">
      <c r="A198" s="152" t="s">
        <v>2521</v>
      </c>
      <c r="B198" s="147"/>
    </row>
    <row r="199" ht="20.1" customHeight="1" spans="1:2">
      <c r="A199" s="152"/>
      <c r="B199" s="147"/>
    </row>
    <row r="200" ht="20.1" customHeight="1" spans="1:2">
      <c r="A200" s="145" t="s">
        <v>1044</v>
      </c>
      <c r="B200" s="145">
        <f>B5+B18+B30+B37+B83+B108+B159+B163+B185+B192</f>
        <v>80300</v>
      </c>
    </row>
    <row r="201" ht="20.1" customHeight="1" spans="1:2">
      <c r="A201" s="152" t="s">
        <v>1085</v>
      </c>
      <c r="B201" s="147">
        <f>B202+B205+B206+B207+B208</f>
        <v>32986</v>
      </c>
    </row>
    <row r="202" ht="20.1" customHeight="1" spans="1:2">
      <c r="A202" s="152" t="s">
        <v>2522</v>
      </c>
      <c r="B202" s="147">
        <f>B203+B204</f>
        <v>0</v>
      </c>
    </row>
    <row r="203" ht="20.1" customHeight="1" spans="1:2">
      <c r="A203" s="152" t="s">
        <v>2523</v>
      </c>
      <c r="B203" s="147"/>
    </row>
    <row r="204" ht="20.1" customHeight="1" spans="1:2">
      <c r="A204" s="152" t="s">
        <v>2524</v>
      </c>
      <c r="B204" s="147"/>
    </row>
    <row r="205" ht="20.1" customHeight="1" spans="1:2">
      <c r="A205" s="152" t="s">
        <v>2525</v>
      </c>
      <c r="B205" s="147">
        <v>28583</v>
      </c>
    </row>
    <row r="206" ht="20.1" customHeight="1" spans="1:2">
      <c r="A206" s="152" t="s">
        <v>2526</v>
      </c>
      <c r="B206" s="147">
        <v>1710</v>
      </c>
    </row>
    <row r="207" ht="20.1" customHeight="1" spans="1:2">
      <c r="A207" s="152" t="s">
        <v>2527</v>
      </c>
      <c r="B207" s="147">
        <v>2693</v>
      </c>
    </row>
    <row r="208" ht="20.1" customHeight="1" spans="1:2">
      <c r="A208" s="152" t="s">
        <v>2528</v>
      </c>
      <c r="B208" s="147"/>
    </row>
    <row r="209" ht="20.1" customHeight="1" spans="1:2">
      <c r="A209" s="152"/>
      <c r="B209" s="147"/>
    </row>
    <row r="210" ht="20.1" customHeight="1" spans="1:2">
      <c r="A210" s="152"/>
      <c r="B210" s="147"/>
    </row>
    <row r="211" ht="20.1" customHeight="1" spans="1:2">
      <c r="A211" s="152"/>
      <c r="B211" s="147"/>
    </row>
    <row r="212" ht="20.1" customHeight="1" spans="1:2">
      <c r="A212" s="152"/>
      <c r="B212" s="147"/>
    </row>
    <row r="213" ht="20.1" customHeight="1" spans="1:2">
      <c r="A213" s="145" t="s">
        <v>1173</v>
      </c>
      <c r="B213" s="145">
        <f>B200+B201</f>
        <v>113286</v>
      </c>
    </row>
    <row r="217" spans="2:2">
      <c r="B217" s="138">
        <f>表11.政府性基金预算收入表!B46-B213</f>
        <v>0</v>
      </c>
    </row>
  </sheetData>
  <mergeCells count="1">
    <mergeCell ref="A2:B2"/>
  </mergeCells>
  <printOptions horizontalCentered="1"/>
  <pageMargins left="0.747916666666667" right="0.747916666666667" top="0.786805555555556" bottom="0.708333333333333" header="0" footer="0"/>
  <pageSetup paperSize="9" orientation="portrait"/>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218"/>
  <sheetViews>
    <sheetView showGridLines="0" showZeros="0" workbookViewId="0">
      <pane ySplit="4" topLeftCell="A5" activePane="bottomLeft" state="frozen"/>
      <selection/>
      <selection pane="bottomLeft" activeCell="A1" sqref="A1"/>
    </sheetView>
  </sheetViews>
  <sheetFormatPr defaultColWidth="9" defaultRowHeight="15.75" outlineLevelCol="1"/>
  <cols>
    <col min="1" max="1" width="65.75" style="137" customWidth="1"/>
    <col min="2" max="2" width="13.875" style="138" customWidth="1"/>
    <col min="3" max="16384" width="9" style="137"/>
  </cols>
  <sheetData>
    <row r="1" ht="27.75" customHeight="1" spans="1:1">
      <c r="A1" s="139" t="s">
        <v>2529</v>
      </c>
    </row>
    <row r="2" ht="27.75" customHeight="1" spans="1:2">
      <c r="A2" s="140" t="s">
        <v>2530</v>
      </c>
      <c r="B2" s="140"/>
    </row>
    <row r="3" ht="27.75" customHeight="1" spans="1:2">
      <c r="A3" s="141" t="s">
        <v>1047</v>
      </c>
      <c r="B3" s="141"/>
    </row>
    <row r="4" ht="27.75" customHeight="1" spans="1:2">
      <c r="A4" s="142"/>
      <c r="B4" s="143" t="s">
        <v>1048</v>
      </c>
    </row>
    <row r="5" ht="20.1" customHeight="1" spans="1:2">
      <c r="A5" s="144" t="s">
        <v>2361</v>
      </c>
      <c r="B5" s="145" t="s">
        <v>39</v>
      </c>
    </row>
    <row r="6" ht="20.1" customHeight="1" spans="1:2">
      <c r="A6" s="146" t="s">
        <v>2362</v>
      </c>
      <c r="B6" s="147">
        <f>B7+B12+B16</f>
        <v>0</v>
      </c>
    </row>
    <row r="7" ht="20.1" customHeight="1" spans="1:2">
      <c r="A7" s="146" t="s">
        <v>2363</v>
      </c>
      <c r="B7" s="147">
        <f>SUM(B8:B11)</f>
        <v>0</v>
      </c>
    </row>
    <row r="8" ht="20.1" customHeight="1" spans="1:2">
      <c r="A8" s="146" t="s">
        <v>2364</v>
      </c>
      <c r="B8" s="147"/>
    </row>
    <row r="9" ht="20.1" customHeight="1" spans="1:2">
      <c r="A9" s="146" t="s">
        <v>2365</v>
      </c>
      <c r="B9" s="147"/>
    </row>
    <row r="10" ht="20.1" customHeight="1" spans="1:2">
      <c r="A10" s="146" t="s">
        <v>2366</v>
      </c>
      <c r="B10" s="147"/>
    </row>
    <row r="11" ht="20.1" customHeight="1" spans="1:2">
      <c r="A11" s="146" t="s">
        <v>2367</v>
      </c>
      <c r="B11" s="147"/>
    </row>
    <row r="12" ht="20.1" customHeight="1" spans="1:2">
      <c r="A12" s="146" t="s">
        <v>2368</v>
      </c>
      <c r="B12" s="147">
        <f>SUM(B13:B15)</f>
        <v>0</v>
      </c>
    </row>
    <row r="13" ht="20.1" customHeight="1" spans="1:2">
      <c r="A13" s="146" t="s">
        <v>2369</v>
      </c>
      <c r="B13" s="147"/>
    </row>
    <row r="14" ht="20.1" customHeight="1" spans="1:2">
      <c r="A14" s="146" t="s">
        <v>2370</v>
      </c>
      <c r="B14" s="147"/>
    </row>
    <row r="15" ht="20.1" customHeight="1" spans="1:2">
      <c r="A15" s="146" t="s">
        <v>2371</v>
      </c>
      <c r="B15" s="147"/>
    </row>
    <row r="16" ht="20.1" customHeight="1" spans="1:2">
      <c r="A16" s="148" t="s">
        <v>2372</v>
      </c>
      <c r="B16" s="147">
        <f>SUM(B17:B18)</f>
        <v>0</v>
      </c>
    </row>
    <row r="17" ht="20.1" customHeight="1" spans="1:2">
      <c r="A17" s="148" t="s">
        <v>2373</v>
      </c>
      <c r="B17" s="147"/>
    </row>
    <row r="18" ht="20.1" customHeight="1" spans="1:2">
      <c r="A18" s="149" t="s">
        <v>2374</v>
      </c>
      <c r="B18" s="147"/>
    </row>
    <row r="19" ht="20.1" customHeight="1" spans="1:2">
      <c r="A19" s="146" t="s">
        <v>2375</v>
      </c>
      <c r="B19" s="147">
        <f>B20+B24+B28</f>
        <v>3264</v>
      </c>
    </row>
    <row r="20" ht="20.1" customHeight="1" spans="1:2">
      <c r="A20" s="146" t="s">
        <v>2376</v>
      </c>
      <c r="B20" s="147">
        <f>SUM(B21:B23)</f>
        <v>3264</v>
      </c>
    </row>
    <row r="21" ht="20.1" customHeight="1" spans="1:2">
      <c r="A21" s="146" t="s">
        <v>2377</v>
      </c>
      <c r="B21" s="147">
        <v>1680</v>
      </c>
    </row>
    <row r="22" ht="20.1" customHeight="1" spans="1:2">
      <c r="A22" s="146" t="s">
        <v>2378</v>
      </c>
      <c r="B22" s="147">
        <v>1584</v>
      </c>
    </row>
    <row r="23" ht="20.1" customHeight="1" spans="1:2">
      <c r="A23" s="146" t="s">
        <v>2379</v>
      </c>
      <c r="B23" s="147"/>
    </row>
    <row r="24" ht="20.1" customHeight="1" spans="1:2">
      <c r="A24" s="146" t="s">
        <v>2380</v>
      </c>
      <c r="B24" s="147"/>
    </row>
    <row r="25" ht="20.1" customHeight="1" spans="1:2">
      <c r="A25" s="146" t="s">
        <v>2377</v>
      </c>
      <c r="B25" s="147"/>
    </row>
    <row r="26" ht="20.1" customHeight="1" spans="1:2">
      <c r="A26" s="150" t="s">
        <v>2378</v>
      </c>
      <c r="B26" s="147"/>
    </row>
    <row r="27" ht="20.1" customHeight="1" spans="1:2">
      <c r="A27" s="146" t="s">
        <v>2381</v>
      </c>
      <c r="B27" s="147"/>
    </row>
    <row r="28" ht="20.1" customHeight="1" spans="1:2">
      <c r="A28" s="148" t="s">
        <v>2382</v>
      </c>
      <c r="B28" s="147">
        <f>SUM(B29:B30)</f>
        <v>0</v>
      </c>
    </row>
    <row r="29" ht="20.1" customHeight="1" spans="1:2">
      <c r="A29" s="148" t="s">
        <v>2378</v>
      </c>
      <c r="B29" s="147"/>
    </row>
    <row r="30" ht="20.1" customHeight="1" spans="1:2">
      <c r="A30" s="149" t="s">
        <v>2383</v>
      </c>
      <c r="B30" s="147">
        <v>0</v>
      </c>
    </row>
    <row r="31" ht="20.1" customHeight="1" spans="1:2">
      <c r="A31" s="149" t="s">
        <v>2384</v>
      </c>
      <c r="B31" s="147">
        <f>B32+B33</f>
        <v>0</v>
      </c>
    </row>
    <row r="32" ht="20.1" customHeight="1" spans="1:2">
      <c r="A32" s="149" t="s">
        <v>2385</v>
      </c>
      <c r="B32" s="147"/>
    </row>
    <row r="33" ht="20.1" customHeight="1" spans="1:2">
      <c r="A33" s="149" t="s">
        <v>2386</v>
      </c>
      <c r="B33" s="147">
        <f>SUM(B34:B37)</f>
        <v>0</v>
      </c>
    </row>
    <row r="34" ht="20.1" customHeight="1" spans="1:2">
      <c r="A34" s="149" t="s">
        <v>2387</v>
      </c>
      <c r="B34" s="147"/>
    </row>
    <row r="35" ht="20.1" customHeight="1" spans="1:2">
      <c r="A35" s="149" t="s">
        <v>2388</v>
      </c>
      <c r="B35" s="147"/>
    </row>
    <row r="36" ht="20.1" customHeight="1" spans="1:2">
      <c r="A36" s="149" t="s">
        <v>2389</v>
      </c>
      <c r="B36" s="147"/>
    </row>
    <row r="37" ht="20.1" customHeight="1" spans="1:2">
      <c r="A37" s="149" t="s">
        <v>2390</v>
      </c>
      <c r="B37" s="147"/>
    </row>
    <row r="38" s="136" customFormat="1" ht="20.1" customHeight="1" spans="1:2">
      <c r="A38" s="149" t="s">
        <v>2391</v>
      </c>
      <c r="B38" s="145">
        <f>B39+B52+B56+B57+B63+B67+B71+B75+B81</f>
        <v>73715</v>
      </c>
    </row>
    <row r="39" ht="20.1" customHeight="1" spans="1:2">
      <c r="A39" s="150" t="s">
        <v>2392</v>
      </c>
      <c r="B39" s="151">
        <f>SUM(B40:B51)</f>
        <v>73173</v>
      </c>
    </row>
    <row r="40" ht="20.1" customHeight="1" spans="1:2">
      <c r="A40" s="150" t="s">
        <v>2393</v>
      </c>
      <c r="B40" s="147">
        <v>35206</v>
      </c>
    </row>
    <row r="41" ht="20.1" customHeight="1" spans="1:2">
      <c r="A41" s="150" t="s">
        <v>2394</v>
      </c>
      <c r="B41" s="147"/>
    </row>
    <row r="42" ht="20.1" customHeight="1" spans="1:2">
      <c r="A42" s="150" t="s">
        <v>2395</v>
      </c>
      <c r="B42" s="147"/>
    </row>
    <row r="43" ht="20.1" customHeight="1" spans="1:2">
      <c r="A43" s="150" t="s">
        <v>2396</v>
      </c>
      <c r="B43" s="147"/>
    </row>
    <row r="44" ht="20.1" customHeight="1" spans="1:2">
      <c r="A44" s="150" t="s">
        <v>2397</v>
      </c>
      <c r="B44" s="147"/>
    </row>
    <row r="45" ht="20.1" customHeight="1" spans="1:2">
      <c r="A45" s="150" t="s">
        <v>2398</v>
      </c>
      <c r="B45" s="147"/>
    </row>
    <row r="46" ht="20.1" customHeight="1" spans="1:2">
      <c r="A46" s="150" t="s">
        <v>2399</v>
      </c>
      <c r="B46" s="147">
        <v>2627</v>
      </c>
    </row>
    <row r="47" ht="20.1" customHeight="1" spans="1:2">
      <c r="A47" s="150" t="s">
        <v>2400</v>
      </c>
      <c r="B47" s="147"/>
    </row>
    <row r="48" ht="20.1" customHeight="1" spans="1:2">
      <c r="A48" s="150" t="s">
        <v>2401</v>
      </c>
      <c r="B48" s="147"/>
    </row>
    <row r="49" ht="20.1" customHeight="1" spans="1:2">
      <c r="A49" s="150" t="s">
        <v>2402</v>
      </c>
      <c r="B49" s="147"/>
    </row>
    <row r="50" ht="20.1" customHeight="1" spans="1:2">
      <c r="A50" s="150" t="s">
        <v>943</v>
      </c>
      <c r="B50" s="147"/>
    </row>
    <row r="51" ht="20.1" customHeight="1" spans="1:2">
      <c r="A51" s="149" t="s">
        <v>2403</v>
      </c>
      <c r="B51" s="147">
        <v>35340</v>
      </c>
    </row>
    <row r="52" ht="20.1" customHeight="1" spans="1:2">
      <c r="A52" s="150" t="s">
        <v>2404</v>
      </c>
      <c r="B52" s="147">
        <f>SUM(B53:B55)</f>
        <v>0</v>
      </c>
    </row>
    <row r="53" ht="20.1" customHeight="1" spans="1:2">
      <c r="A53" s="150" t="s">
        <v>2393</v>
      </c>
      <c r="B53" s="147"/>
    </row>
    <row r="54" ht="20.1" customHeight="1" spans="1:2">
      <c r="A54" s="150" t="s">
        <v>2394</v>
      </c>
      <c r="B54" s="147"/>
    </row>
    <row r="55" ht="20.1" customHeight="1" spans="1:2">
      <c r="A55" s="149" t="s">
        <v>2405</v>
      </c>
      <c r="B55" s="147"/>
    </row>
    <row r="56" ht="20.1" customHeight="1" spans="1:2">
      <c r="A56" s="149" t="s">
        <v>2406</v>
      </c>
      <c r="B56" s="147">
        <v>42</v>
      </c>
    </row>
    <row r="57" ht="20.1" customHeight="1" spans="1:2">
      <c r="A57" s="150" t="s">
        <v>2407</v>
      </c>
      <c r="B57" s="147">
        <f>SUM(B58:B62)</f>
        <v>300</v>
      </c>
    </row>
    <row r="58" ht="20.1" customHeight="1" spans="1:2">
      <c r="A58" s="150" t="s">
        <v>2408</v>
      </c>
      <c r="B58" s="147"/>
    </row>
    <row r="59" ht="20.1" customHeight="1" spans="1:2">
      <c r="A59" s="150" t="s">
        <v>2409</v>
      </c>
      <c r="B59" s="147"/>
    </row>
    <row r="60" ht="20.1" customHeight="1" spans="1:2">
      <c r="A60" s="150" t="s">
        <v>2410</v>
      </c>
      <c r="B60" s="147"/>
    </row>
    <row r="61" ht="20.1" customHeight="1" spans="1:2">
      <c r="A61" s="150" t="s">
        <v>2411</v>
      </c>
      <c r="B61" s="147"/>
    </row>
    <row r="62" ht="20.1" customHeight="1" spans="1:2">
      <c r="A62" s="149" t="s">
        <v>2412</v>
      </c>
      <c r="B62" s="147">
        <v>300</v>
      </c>
    </row>
    <row r="63" ht="20.1" customHeight="1" spans="1:2">
      <c r="A63" s="149" t="s">
        <v>2413</v>
      </c>
      <c r="B63" s="147">
        <f>SUM(B64:B66)</f>
        <v>200</v>
      </c>
    </row>
    <row r="64" ht="20.1" customHeight="1" spans="1:2">
      <c r="A64" s="149" t="s">
        <v>2414</v>
      </c>
      <c r="B64" s="147"/>
    </row>
    <row r="65" ht="20.1" customHeight="1" spans="1:2">
      <c r="A65" s="149" t="s">
        <v>2415</v>
      </c>
      <c r="B65" s="147"/>
    </row>
    <row r="66" ht="20.1" customHeight="1" spans="1:2">
      <c r="A66" s="149" t="s">
        <v>2416</v>
      </c>
      <c r="B66" s="147">
        <v>200</v>
      </c>
    </row>
    <row r="67" ht="20.1" customHeight="1" spans="1:2">
      <c r="A67" s="148" t="s">
        <v>2417</v>
      </c>
      <c r="B67" s="147">
        <f>SUM(B68:B70)</f>
        <v>0</v>
      </c>
    </row>
    <row r="68" ht="20.1" customHeight="1" spans="1:2">
      <c r="A68" s="148" t="s">
        <v>2393</v>
      </c>
      <c r="B68" s="147"/>
    </row>
    <row r="69" ht="20.1" customHeight="1" spans="1:2">
      <c r="A69" s="148" t="s">
        <v>2394</v>
      </c>
      <c r="B69" s="147"/>
    </row>
    <row r="70" ht="20.1" customHeight="1" spans="1:2">
      <c r="A70" s="149" t="s">
        <v>2418</v>
      </c>
      <c r="B70" s="147"/>
    </row>
    <row r="71" ht="20.1" customHeight="1" spans="1:2">
      <c r="A71" s="148" t="s">
        <v>2419</v>
      </c>
      <c r="B71" s="147">
        <f>SUM(B72:B74)</f>
        <v>0</v>
      </c>
    </row>
    <row r="72" ht="20.1" customHeight="1" spans="1:2">
      <c r="A72" s="152" t="s">
        <v>2393</v>
      </c>
      <c r="B72" s="147"/>
    </row>
    <row r="73" ht="20.1" customHeight="1" spans="1:2">
      <c r="A73" s="152" t="s">
        <v>2394</v>
      </c>
      <c r="B73" s="147"/>
    </row>
    <row r="74" ht="20.1" customHeight="1" spans="1:2">
      <c r="A74" s="152" t="s">
        <v>2420</v>
      </c>
      <c r="B74" s="147"/>
    </row>
    <row r="75" ht="20.1" customHeight="1" spans="1:2">
      <c r="A75" s="152" t="s">
        <v>2421</v>
      </c>
      <c r="B75" s="147">
        <f>SUM(B76:B80)</f>
        <v>0</v>
      </c>
    </row>
    <row r="76" ht="20.1" customHeight="1" spans="1:2">
      <c r="A76" s="152" t="s">
        <v>2408</v>
      </c>
      <c r="B76" s="147"/>
    </row>
    <row r="77" ht="20.1" customHeight="1" spans="1:2">
      <c r="A77" s="152" t="s">
        <v>2409</v>
      </c>
      <c r="B77" s="147"/>
    </row>
    <row r="78" ht="20.1" customHeight="1" spans="1:2">
      <c r="A78" s="152" t="s">
        <v>2410</v>
      </c>
      <c r="B78" s="147"/>
    </row>
    <row r="79" ht="20.1" customHeight="1" spans="1:2">
      <c r="A79" s="152" t="s">
        <v>2411</v>
      </c>
      <c r="B79" s="147"/>
    </row>
    <row r="80" ht="20.1" customHeight="1" spans="1:2">
      <c r="A80" s="152" t="s">
        <v>2422</v>
      </c>
      <c r="B80" s="147"/>
    </row>
    <row r="81" ht="20.1" customHeight="1" spans="1:2">
      <c r="A81" s="152" t="s">
        <v>2423</v>
      </c>
      <c r="B81" s="147">
        <f>SUM(B82:B83)</f>
        <v>0</v>
      </c>
    </row>
    <row r="82" ht="20.1" customHeight="1" spans="1:2">
      <c r="A82" s="152" t="s">
        <v>2414</v>
      </c>
      <c r="B82" s="147"/>
    </row>
    <row r="83" ht="20.1" customHeight="1" spans="1:2">
      <c r="A83" s="152" t="s">
        <v>2424</v>
      </c>
      <c r="B83" s="147"/>
    </row>
    <row r="84" ht="20.1" customHeight="1" spans="1:2">
      <c r="A84" s="152" t="s">
        <v>2425</v>
      </c>
      <c r="B84" s="147">
        <f>B85+B90+B95+B100+B103</f>
        <v>20</v>
      </c>
    </row>
    <row r="85" ht="20.1" customHeight="1" spans="1:2">
      <c r="A85" s="152" t="s">
        <v>2426</v>
      </c>
      <c r="B85" s="147">
        <f>SUM(B86:B89)</f>
        <v>0</v>
      </c>
    </row>
    <row r="86" ht="20.1" customHeight="1" spans="1:2">
      <c r="A86" s="152" t="s">
        <v>2378</v>
      </c>
      <c r="B86" s="147"/>
    </row>
    <row r="87" ht="20.1" customHeight="1" spans="1:2">
      <c r="A87" s="152" t="s">
        <v>2427</v>
      </c>
      <c r="B87" s="147"/>
    </row>
    <row r="88" ht="20.1" customHeight="1" spans="1:2">
      <c r="A88" s="152" t="s">
        <v>2428</v>
      </c>
      <c r="B88" s="147"/>
    </row>
    <row r="89" ht="20.1" customHeight="1" spans="1:2">
      <c r="A89" s="152" t="s">
        <v>2429</v>
      </c>
      <c r="B89" s="147"/>
    </row>
    <row r="90" ht="20.1" customHeight="1" spans="1:2">
      <c r="A90" s="152" t="s">
        <v>2430</v>
      </c>
      <c r="B90" s="147">
        <f>SUM(B91:B94)</f>
        <v>0</v>
      </c>
    </row>
    <row r="91" ht="20.1" customHeight="1" spans="1:2">
      <c r="A91" s="152" t="s">
        <v>2378</v>
      </c>
      <c r="B91" s="147"/>
    </row>
    <row r="92" ht="20.1" customHeight="1" spans="1:2">
      <c r="A92" s="152" t="s">
        <v>2427</v>
      </c>
      <c r="B92" s="147"/>
    </row>
    <row r="93" ht="20.1" customHeight="1" spans="1:2">
      <c r="A93" s="152" t="s">
        <v>2431</v>
      </c>
      <c r="B93" s="147"/>
    </row>
    <row r="94" ht="20.1" customHeight="1" spans="1:2">
      <c r="A94" s="152" t="s">
        <v>2432</v>
      </c>
      <c r="B94" s="147"/>
    </row>
    <row r="95" ht="20.1" customHeight="1" spans="1:2">
      <c r="A95" s="152" t="s">
        <v>2433</v>
      </c>
      <c r="B95" s="147">
        <f>SUM(B96:B99)</f>
        <v>20</v>
      </c>
    </row>
    <row r="96" ht="20.1" customHeight="1" spans="1:2">
      <c r="A96" s="152" t="s">
        <v>722</v>
      </c>
      <c r="B96" s="147"/>
    </row>
    <row r="97" ht="20.1" customHeight="1" spans="1:2">
      <c r="A97" s="152" t="s">
        <v>2434</v>
      </c>
      <c r="B97" s="147">
        <v>20</v>
      </c>
    </row>
    <row r="98" ht="20.1" customHeight="1" spans="1:2">
      <c r="A98" s="152" t="s">
        <v>2435</v>
      </c>
      <c r="B98" s="147"/>
    </row>
    <row r="99" ht="20.1" customHeight="1" spans="1:2">
      <c r="A99" s="152" t="s">
        <v>2436</v>
      </c>
      <c r="B99" s="147"/>
    </row>
    <row r="100" ht="20.1" customHeight="1" spans="1:2">
      <c r="A100" s="152" t="s">
        <v>2437</v>
      </c>
      <c r="B100" s="147">
        <f>SUM(B101:B102)</f>
        <v>0</v>
      </c>
    </row>
    <row r="101" ht="20.1" customHeight="1" spans="1:2">
      <c r="A101" s="152" t="s">
        <v>2378</v>
      </c>
      <c r="B101" s="147"/>
    </row>
    <row r="102" ht="20.1" customHeight="1" spans="1:2">
      <c r="A102" s="152" t="s">
        <v>2438</v>
      </c>
      <c r="B102" s="147"/>
    </row>
    <row r="103" ht="20.1" customHeight="1" spans="1:2">
      <c r="A103" s="152" t="s">
        <v>2439</v>
      </c>
      <c r="B103" s="147">
        <f>SUM(B104:B107)</f>
        <v>0</v>
      </c>
    </row>
    <row r="104" ht="20.1" customHeight="1" spans="1:2">
      <c r="A104" s="152" t="s">
        <v>722</v>
      </c>
      <c r="B104" s="147"/>
    </row>
    <row r="105" ht="20.1" customHeight="1" spans="1:2">
      <c r="A105" s="152" t="s">
        <v>2434</v>
      </c>
      <c r="B105" s="147"/>
    </row>
    <row r="106" ht="20.1" customHeight="1" spans="1:2">
      <c r="A106" s="152" t="s">
        <v>2435</v>
      </c>
      <c r="B106" s="147"/>
    </row>
    <row r="107" ht="20.1" customHeight="1" spans="1:2">
      <c r="A107" s="152" t="s">
        <v>2440</v>
      </c>
      <c r="B107" s="147"/>
    </row>
    <row r="108" ht="20.1" customHeight="1" spans="1:2">
      <c r="A108" s="152" t="s">
        <v>2441</v>
      </c>
      <c r="B108" s="147">
        <f>B109+B114+B119+B124+B133+B140+B149+B152+B155+B156</f>
        <v>0</v>
      </c>
    </row>
    <row r="109" ht="20.1" customHeight="1" spans="1:2">
      <c r="A109" s="152" t="s">
        <v>2442</v>
      </c>
      <c r="B109" s="147">
        <f>SUM(B110:B113)</f>
        <v>0</v>
      </c>
    </row>
    <row r="110" ht="20.1" customHeight="1" spans="1:2">
      <c r="A110" s="152" t="s">
        <v>755</v>
      </c>
      <c r="B110" s="147"/>
    </row>
    <row r="111" ht="20.1" customHeight="1" spans="1:2">
      <c r="A111" s="152" t="s">
        <v>756</v>
      </c>
      <c r="B111" s="147"/>
    </row>
    <row r="112" ht="20.1" customHeight="1" spans="1:2">
      <c r="A112" s="152" t="s">
        <v>2443</v>
      </c>
      <c r="B112" s="147"/>
    </row>
    <row r="113" ht="20.1" customHeight="1" spans="1:2">
      <c r="A113" s="152" t="s">
        <v>2444</v>
      </c>
      <c r="B113" s="147"/>
    </row>
    <row r="114" ht="20.1" customHeight="1" spans="1:2">
      <c r="A114" s="152" t="s">
        <v>2445</v>
      </c>
      <c r="B114" s="147">
        <f>SUM(B115:B118)</f>
        <v>0</v>
      </c>
    </row>
    <row r="115" ht="20.1" customHeight="1" spans="1:2">
      <c r="A115" s="152" t="s">
        <v>2443</v>
      </c>
      <c r="B115" s="147"/>
    </row>
    <row r="116" ht="20.1" customHeight="1" spans="1:2">
      <c r="A116" s="152" t="s">
        <v>2446</v>
      </c>
      <c r="B116" s="147"/>
    </row>
    <row r="117" ht="20.1" customHeight="1" spans="1:2">
      <c r="A117" s="152" t="s">
        <v>2447</v>
      </c>
      <c r="B117" s="147"/>
    </row>
    <row r="118" ht="20.1" customHeight="1" spans="1:2">
      <c r="A118" s="152" t="s">
        <v>2448</v>
      </c>
      <c r="B118" s="147"/>
    </row>
    <row r="119" ht="20.1" customHeight="1" spans="1:2">
      <c r="A119" s="152" t="s">
        <v>2449</v>
      </c>
      <c r="B119" s="147">
        <f>SUM(B120:B123)</f>
        <v>0</v>
      </c>
    </row>
    <row r="120" ht="20.1" customHeight="1" spans="1:2">
      <c r="A120" s="152" t="s">
        <v>762</v>
      </c>
      <c r="B120" s="147"/>
    </row>
    <row r="121" ht="20.1" customHeight="1" spans="1:2">
      <c r="A121" s="152" t="s">
        <v>2450</v>
      </c>
      <c r="B121" s="147"/>
    </row>
    <row r="122" ht="20.1" customHeight="1" spans="1:2">
      <c r="A122" s="152" t="s">
        <v>2451</v>
      </c>
      <c r="B122" s="147"/>
    </row>
    <row r="123" ht="20.1" customHeight="1" spans="1:2">
      <c r="A123" s="152" t="s">
        <v>2452</v>
      </c>
      <c r="B123" s="147"/>
    </row>
    <row r="124" ht="20.1" customHeight="1" spans="1:2">
      <c r="A124" s="152" t="s">
        <v>2453</v>
      </c>
      <c r="B124" s="147">
        <f>SUM(B125:B132)</f>
        <v>0</v>
      </c>
    </row>
    <row r="125" ht="20.1" customHeight="1" spans="1:2">
      <c r="A125" s="152" t="s">
        <v>2454</v>
      </c>
      <c r="B125" s="147"/>
    </row>
    <row r="126" ht="20.1" customHeight="1" spans="1:2">
      <c r="A126" s="152" t="s">
        <v>2455</v>
      </c>
      <c r="B126" s="147"/>
    </row>
    <row r="127" ht="20.1" customHeight="1" spans="1:2">
      <c r="A127" s="152" t="s">
        <v>2456</v>
      </c>
      <c r="B127" s="147"/>
    </row>
    <row r="128" ht="20.1" customHeight="1" spans="1:2">
      <c r="A128" s="152" t="s">
        <v>2457</v>
      </c>
      <c r="B128" s="147"/>
    </row>
    <row r="129" ht="20.1" customHeight="1" spans="1:2">
      <c r="A129" s="152" t="s">
        <v>2458</v>
      </c>
      <c r="B129" s="147"/>
    </row>
    <row r="130" ht="20.1" customHeight="1" spans="1:2">
      <c r="A130" s="152" t="s">
        <v>2459</v>
      </c>
      <c r="B130" s="147"/>
    </row>
    <row r="131" ht="20.1" customHeight="1" spans="1:2">
      <c r="A131" s="152" t="s">
        <v>2460</v>
      </c>
      <c r="B131" s="147"/>
    </row>
    <row r="132" ht="20.1" customHeight="1" spans="1:2">
      <c r="A132" s="152" t="s">
        <v>2461</v>
      </c>
      <c r="B132" s="147"/>
    </row>
    <row r="133" ht="20.1" customHeight="1" spans="1:2">
      <c r="A133" s="152" t="s">
        <v>2462</v>
      </c>
      <c r="B133" s="147">
        <f>SUM(B134:B139)</f>
        <v>0</v>
      </c>
    </row>
    <row r="134" ht="20.1" customHeight="1" spans="1:2">
      <c r="A134" s="152" t="s">
        <v>2463</v>
      </c>
      <c r="B134" s="147"/>
    </row>
    <row r="135" ht="20.1" customHeight="1" spans="1:2">
      <c r="A135" s="152" t="s">
        <v>2464</v>
      </c>
      <c r="B135" s="147"/>
    </row>
    <row r="136" ht="20.1" customHeight="1" spans="1:2">
      <c r="A136" s="152" t="s">
        <v>2465</v>
      </c>
      <c r="B136" s="147"/>
    </row>
    <row r="137" ht="20.1" customHeight="1" spans="1:2">
      <c r="A137" s="152" t="s">
        <v>2466</v>
      </c>
      <c r="B137" s="147"/>
    </row>
    <row r="138" ht="20.1" customHeight="1" spans="1:2">
      <c r="A138" s="152" t="s">
        <v>2467</v>
      </c>
      <c r="B138" s="147"/>
    </row>
    <row r="139" ht="20.1" customHeight="1" spans="1:2">
      <c r="A139" s="152" t="s">
        <v>2468</v>
      </c>
      <c r="B139" s="147"/>
    </row>
    <row r="140" ht="20.1" customHeight="1" spans="1:2">
      <c r="A140" s="152" t="s">
        <v>2469</v>
      </c>
      <c r="B140" s="147">
        <f>SUM(B141:B148)</f>
        <v>0</v>
      </c>
    </row>
    <row r="141" ht="20.1" customHeight="1" spans="1:2">
      <c r="A141" s="152" t="s">
        <v>2470</v>
      </c>
      <c r="B141" s="147"/>
    </row>
    <row r="142" ht="20.1" customHeight="1" spans="1:2">
      <c r="A142" s="152" t="s">
        <v>783</v>
      </c>
      <c r="B142" s="147"/>
    </row>
    <row r="143" ht="20.1" customHeight="1" spans="1:2">
      <c r="A143" s="152" t="s">
        <v>2471</v>
      </c>
      <c r="B143" s="147"/>
    </row>
    <row r="144" ht="20.1" customHeight="1" spans="1:2">
      <c r="A144" s="152" t="s">
        <v>2472</v>
      </c>
      <c r="B144" s="147"/>
    </row>
    <row r="145" ht="20.1" customHeight="1" spans="1:2">
      <c r="A145" s="152" t="s">
        <v>2473</v>
      </c>
      <c r="B145" s="147"/>
    </row>
    <row r="146" ht="20.1" customHeight="1" spans="1:2">
      <c r="A146" s="152" t="s">
        <v>2474</v>
      </c>
      <c r="B146" s="147"/>
    </row>
    <row r="147" ht="20.1" customHeight="1" spans="1:2">
      <c r="A147" s="152" t="s">
        <v>2475</v>
      </c>
      <c r="B147" s="147"/>
    </row>
    <row r="148" ht="20.1" customHeight="1" spans="1:2">
      <c r="A148" s="152" t="s">
        <v>2476</v>
      </c>
      <c r="B148" s="147"/>
    </row>
    <row r="149" ht="20.1" customHeight="1" spans="1:2">
      <c r="A149" s="152" t="s">
        <v>2477</v>
      </c>
      <c r="B149" s="147">
        <f>SUM(B150:B151)</f>
        <v>0</v>
      </c>
    </row>
    <row r="150" ht="20.1" customHeight="1" spans="1:2">
      <c r="A150" s="152" t="s">
        <v>755</v>
      </c>
      <c r="B150" s="147"/>
    </row>
    <row r="151" ht="20.1" customHeight="1" spans="1:2">
      <c r="A151" s="152" t="s">
        <v>2478</v>
      </c>
      <c r="B151" s="147"/>
    </row>
    <row r="152" ht="20.1" customHeight="1" spans="1:2">
      <c r="A152" s="152" t="s">
        <v>2479</v>
      </c>
      <c r="B152" s="147">
        <f>SUM(B153:B154)</f>
        <v>0</v>
      </c>
    </row>
    <row r="153" ht="20.1" customHeight="1" spans="1:2">
      <c r="A153" s="152" t="s">
        <v>755</v>
      </c>
      <c r="B153" s="147"/>
    </row>
    <row r="154" ht="20.1" customHeight="1" spans="1:2">
      <c r="A154" s="152" t="s">
        <v>2480</v>
      </c>
      <c r="B154" s="147"/>
    </row>
    <row r="155" ht="20.1" customHeight="1" spans="1:2">
      <c r="A155" s="152" t="s">
        <v>2481</v>
      </c>
      <c r="B155" s="147"/>
    </row>
    <row r="156" ht="20.1" customHeight="1" spans="1:2">
      <c r="A156" s="152" t="s">
        <v>2482</v>
      </c>
      <c r="B156" s="147">
        <f>SUM(B157:B159)</f>
        <v>0</v>
      </c>
    </row>
    <row r="157" ht="20.1" customHeight="1" spans="1:2">
      <c r="A157" s="152" t="s">
        <v>762</v>
      </c>
      <c r="B157" s="147"/>
    </row>
    <row r="158" ht="20.1" customHeight="1" spans="1:2">
      <c r="A158" s="152" t="s">
        <v>2451</v>
      </c>
      <c r="B158" s="147"/>
    </row>
    <row r="159" ht="20.1" customHeight="1" spans="1:2">
      <c r="A159" s="152" t="s">
        <v>2483</v>
      </c>
      <c r="B159" s="147"/>
    </row>
    <row r="160" ht="20.1" customHeight="1" spans="1:2">
      <c r="A160" s="152" t="s">
        <v>2484</v>
      </c>
      <c r="B160" s="147">
        <f>B161</f>
        <v>0</v>
      </c>
    </row>
    <row r="161" ht="20.1" customHeight="1" spans="1:2">
      <c r="A161" s="152" t="s">
        <v>2485</v>
      </c>
      <c r="B161" s="147">
        <f>SUM(B162:B163)</f>
        <v>0</v>
      </c>
    </row>
    <row r="162" ht="20.1" customHeight="1" spans="1:2">
      <c r="A162" s="152" t="s">
        <v>2486</v>
      </c>
      <c r="B162" s="147"/>
    </row>
    <row r="163" ht="20.1" customHeight="1" spans="1:2">
      <c r="A163" s="152" t="s">
        <v>2487</v>
      </c>
      <c r="B163" s="147"/>
    </row>
    <row r="164" ht="20.1" customHeight="1" spans="1:2">
      <c r="A164" s="152" t="s">
        <v>2488</v>
      </c>
      <c r="B164" s="147">
        <f>B165+B166+B175</f>
        <v>1378</v>
      </c>
    </row>
    <row r="165" ht="20.1" customHeight="1" spans="1:2">
      <c r="A165" s="152" t="s">
        <v>2489</v>
      </c>
      <c r="B165" s="147"/>
    </row>
    <row r="166" ht="20.1" customHeight="1" spans="1:2">
      <c r="A166" s="152" t="s">
        <v>2490</v>
      </c>
      <c r="B166" s="147">
        <f>SUM(B167:B174)</f>
        <v>5</v>
      </c>
    </row>
    <row r="167" ht="20.1" customHeight="1" spans="1:2">
      <c r="A167" s="152" t="s">
        <v>2491</v>
      </c>
      <c r="B167" s="147"/>
    </row>
    <row r="168" ht="20.1" customHeight="1" spans="1:2">
      <c r="A168" s="152" t="s">
        <v>2492</v>
      </c>
      <c r="B168" s="147"/>
    </row>
    <row r="169" ht="20.1" customHeight="1" spans="1:2">
      <c r="A169" s="152" t="s">
        <v>2493</v>
      </c>
      <c r="B169" s="147">
        <v>5</v>
      </c>
    </row>
    <row r="170" ht="20.1" customHeight="1" spans="1:2">
      <c r="A170" s="152" t="s">
        <v>2494</v>
      </c>
      <c r="B170" s="147"/>
    </row>
    <row r="171" ht="20.1" customHeight="1" spans="1:2">
      <c r="A171" s="152" t="s">
        <v>2495</v>
      </c>
      <c r="B171" s="147"/>
    </row>
    <row r="172" ht="20.1" customHeight="1" spans="1:2">
      <c r="A172" s="152" t="s">
        <v>2496</v>
      </c>
      <c r="B172" s="147"/>
    </row>
    <row r="173" ht="20.1" customHeight="1" spans="1:2">
      <c r="A173" s="152" t="s">
        <v>2497</v>
      </c>
      <c r="B173" s="147"/>
    </row>
    <row r="174" ht="20.1" customHeight="1" spans="1:2">
      <c r="A174" s="152" t="s">
        <v>2498</v>
      </c>
      <c r="B174" s="147"/>
    </row>
    <row r="175" ht="20.1" customHeight="1" spans="1:2">
      <c r="A175" s="152" t="s">
        <v>2499</v>
      </c>
      <c r="B175" s="147">
        <f>SUM(B176:B185)</f>
        <v>1373</v>
      </c>
    </row>
    <row r="176" ht="20.1" customHeight="1" spans="1:2">
      <c r="A176" s="152" t="s">
        <v>2500</v>
      </c>
      <c r="B176" s="147">
        <v>170</v>
      </c>
    </row>
    <row r="177" ht="20.1" customHeight="1" spans="1:2">
      <c r="A177" s="152" t="s">
        <v>2501</v>
      </c>
      <c r="B177" s="147">
        <v>1112</v>
      </c>
    </row>
    <row r="178" ht="20.1" customHeight="1" spans="1:2">
      <c r="A178" s="152" t="s">
        <v>2502</v>
      </c>
      <c r="B178" s="147">
        <v>11</v>
      </c>
    </row>
    <row r="179" ht="20.1" customHeight="1" spans="1:2">
      <c r="A179" s="152" t="s">
        <v>2503</v>
      </c>
      <c r="B179" s="147"/>
    </row>
    <row r="180" ht="20.1" customHeight="1" spans="1:2">
      <c r="A180" s="152" t="s">
        <v>2504</v>
      </c>
      <c r="B180" s="147">
        <v>60</v>
      </c>
    </row>
    <row r="181" ht="20.1" customHeight="1" spans="1:2">
      <c r="A181" s="152" t="s">
        <v>2505</v>
      </c>
      <c r="B181" s="147"/>
    </row>
    <row r="182" ht="20.1" customHeight="1" spans="1:2">
      <c r="A182" s="152" t="s">
        <v>2506</v>
      </c>
      <c r="B182" s="147"/>
    </row>
    <row r="183" ht="20.1" customHeight="1" spans="1:2">
      <c r="A183" s="152" t="s">
        <v>2507</v>
      </c>
      <c r="B183" s="147"/>
    </row>
    <row r="184" ht="20.1" customHeight="1" spans="1:2">
      <c r="A184" s="152" t="s">
        <v>2508</v>
      </c>
      <c r="B184" s="147">
        <v>20</v>
      </c>
    </row>
    <row r="185" ht="20.1" customHeight="1" spans="1:2">
      <c r="A185" s="152" t="s">
        <v>2509</v>
      </c>
      <c r="B185" s="147"/>
    </row>
    <row r="186" ht="20.1" customHeight="1" spans="1:2">
      <c r="A186" s="152" t="s">
        <v>2510</v>
      </c>
      <c r="B186" s="147">
        <f>SUM(B187:B192)</f>
        <v>0</v>
      </c>
    </row>
    <row r="187" ht="20.1" customHeight="1" spans="1:2">
      <c r="A187" s="152" t="s">
        <v>2511</v>
      </c>
      <c r="B187" s="147"/>
    </row>
    <row r="188" ht="20.1" customHeight="1" spans="1:2">
      <c r="A188" s="152" t="s">
        <v>2512</v>
      </c>
      <c r="B188" s="147"/>
    </row>
    <row r="189" ht="20.1" customHeight="1" spans="1:2">
      <c r="A189" s="152" t="s">
        <v>2513</v>
      </c>
      <c r="B189" s="147"/>
    </row>
    <row r="190" ht="20.1" customHeight="1" spans="1:2">
      <c r="A190" s="152" t="s">
        <v>2514</v>
      </c>
      <c r="B190" s="147"/>
    </row>
    <row r="191" ht="20.1" customHeight="1" spans="1:2">
      <c r="A191" s="152" t="s">
        <v>2515</v>
      </c>
      <c r="B191" s="147"/>
    </row>
    <row r="192" ht="20.1" customHeight="1" spans="1:2">
      <c r="A192" s="152" t="s">
        <v>2516</v>
      </c>
      <c r="B192" s="147"/>
    </row>
    <row r="193" ht="20.1" customHeight="1" spans="1:2">
      <c r="A193" s="152" t="s">
        <v>2517</v>
      </c>
      <c r="B193" s="147">
        <f>SUM(B194:B199)</f>
        <v>1923</v>
      </c>
    </row>
    <row r="194" ht="20.1" customHeight="1" spans="1:2">
      <c r="A194" s="152" t="s">
        <v>2518</v>
      </c>
      <c r="B194" s="147"/>
    </row>
    <row r="195" ht="20.1" customHeight="1" spans="1:2">
      <c r="A195" s="152" t="s">
        <v>2519</v>
      </c>
      <c r="B195" s="147"/>
    </row>
    <row r="196" ht="20.1" customHeight="1" spans="1:2">
      <c r="A196" s="152" t="s">
        <v>2513</v>
      </c>
      <c r="B196" s="147"/>
    </row>
    <row r="197" ht="20.1" customHeight="1" spans="1:2">
      <c r="A197" s="152" t="s">
        <v>2514</v>
      </c>
      <c r="B197" s="147"/>
    </row>
    <row r="198" ht="20.1" customHeight="1" spans="1:2">
      <c r="A198" s="152" t="s">
        <v>2520</v>
      </c>
      <c r="B198" s="147">
        <v>1923</v>
      </c>
    </row>
    <row r="199" ht="20.1" customHeight="1" spans="1:2">
      <c r="A199" s="152" t="s">
        <v>2521</v>
      </c>
      <c r="B199" s="147"/>
    </row>
    <row r="200" ht="20.1" customHeight="1" spans="1:2">
      <c r="A200" s="152"/>
      <c r="B200" s="147"/>
    </row>
    <row r="201" ht="20.1" customHeight="1" spans="1:2">
      <c r="A201" s="145" t="s">
        <v>1044</v>
      </c>
      <c r="B201" s="145">
        <f>B6+B19+B31+B38+B84+B109+B160+B164+B186+B193</f>
        <v>80300</v>
      </c>
    </row>
    <row r="202" ht="20.1" customHeight="1" spans="1:2">
      <c r="A202" s="152" t="s">
        <v>1085</v>
      </c>
      <c r="B202" s="147">
        <f>B203+B206+B207+B208+B209</f>
        <v>32986</v>
      </c>
    </row>
    <row r="203" ht="20.1" customHeight="1" spans="1:2">
      <c r="A203" s="152" t="s">
        <v>2522</v>
      </c>
      <c r="B203" s="147">
        <f>B204+B205</f>
        <v>0</v>
      </c>
    </row>
    <row r="204" ht="20.1" customHeight="1" spans="1:2">
      <c r="A204" s="152" t="s">
        <v>2523</v>
      </c>
      <c r="B204" s="147"/>
    </row>
    <row r="205" ht="20.1" customHeight="1" spans="1:2">
      <c r="A205" s="152" t="s">
        <v>2524</v>
      </c>
      <c r="B205" s="147"/>
    </row>
    <row r="206" ht="20.1" customHeight="1" spans="1:2">
      <c r="A206" s="152" t="s">
        <v>2525</v>
      </c>
      <c r="B206" s="147">
        <v>28583</v>
      </c>
    </row>
    <row r="207" ht="20.1" customHeight="1" spans="1:2">
      <c r="A207" s="152" t="s">
        <v>2526</v>
      </c>
      <c r="B207" s="147">
        <v>1710</v>
      </c>
    </row>
    <row r="208" ht="20.1" customHeight="1" spans="1:2">
      <c r="A208" s="152" t="s">
        <v>2527</v>
      </c>
      <c r="B208" s="147">
        <v>2693</v>
      </c>
    </row>
    <row r="209" ht="20.1" customHeight="1" spans="1:2">
      <c r="A209" s="152" t="s">
        <v>2528</v>
      </c>
      <c r="B209" s="147"/>
    </row>
    <row r="210" ht="20.1" customHeight="1" spans="1:2">
      <c r="A210" s="152"/>
      <c r="B210" s="147"/>
    </row>
    <row r="211" ht="20.1" customHeight="1" spans="1:2">
      <c r="A211" s="152"/>
      <c r="B211" s="147"/>
    </row>
    <row r="212" ht="20.1" customHeight="1" spans="1:2">
      <c r="A212" s="152"/>
      <c r="B212" s="147"/>
    </row>
    <row r="213" ht="20.1" customHeight="1" spans="1:2">
      <c r="A213" s="152"/>
      <c r="B213" s="147"/>
    </row>
    <row r="214" ht="20.1" customHeight="1" spans="1:2">
      <c r="A214" s="145" t="s">
        <v>1173</v>
      </c>
      <c r="B214" s="145">
        <f>B201+B202</f>
        <v>113286</v>
      </c>
    </row>
    <row r="218" spans="2:2">
      <c r="B218" s="138">
        <f>表11.政府性基金预算收入表!B46-B214</f>
        <v>0</v>
      </c>
    </row>
  </sheetData>
  <mergeCells count="2">
    <mergeCell ref="A2:B2"/>
    <mergeCell ref="A3:B3"/>
  </mergeCells>
  <printOptions horizontalCentered="1"/>
  <pageMargins left="0.747916666666667" right="0.747916666666667" top="0.786805555555556" bottom="0.708333333333333" header="0" footer="0"/>
  <pageSetup paperSize="9" orientation="portrait"/>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11"/>
  <sheetViews>
    <sheetView workbookViewId="0">
      <selection activeCell="A1" sqref="A1"/>
    </sheetView>
  </sheetViews>
  <sheetFormatPr defaultColWidth="9" defaultRowHeight="14.25" outlineLevelCol="1"/>
  <cols>
    <col min="1" max="1" width="26" style="22" customWidth="1"/>
    <col min="2" max="2" width="32.625" style="35" customWidth="1"/>
    <col min="3" max="16384" width="9" style="22"/>
  </cols>
  <sheetData>
    <row r="1" ht="22.15" customHeight="1" spans="1:1">
      <c r="A1" s="33" t="s">
        <v>2531</v>
      </c>
    </row>
    <row r="2" ht="26.45" customHeight="1" spans="1:2">
      <c r="A2" s="120" t="s">
        <v>2532</v>
      </c>
      <c r="B2" s="120"/>
    </row>
    <row r="3" ht="26.45" customHeight="1" spans="1:2">
      <c r="A3" s="121" t="s">
        <v>2263</v>
      </c>
      <c r="B3" s="121"/>
    </row>
    <row r="4" ht="21" customHeight="1" spans="1:2">
      <c r="A4" s="122"/>
      <c r="B4" s="123" t="s">
        <v>1079</v>
      </c>
    </row>
    <row r="5" ht="15" spans="1:2">
      <c r="A5" s="130" t="s">
        <v>2533</v>
      </c>
      <c r="B5" s="131" t="s">
        <v>2534</v>
      </c>
    </row>
    <row r="6" ht="15" spans="1:2">
      <c r="A6" s="130"/>
      <c r="B6" s="131"/>
    </row>
    <row r="7" ht="30" customHeight="1" spans="1:2">
      <c r="A7" s="132"/>
      <c r="B7" s="133"/>
    </row>
    <row r="8" ht="30" customHeight="1" spans="1:2">
      <c r="A8" s="132"/>
      <c r="B8" s="133"/>
    </row>
    <row r="9" ht="30" customHeight="1" spans="1:2">
      <c r="A9" s="132"/>
      <c r="B9" s="133"/>
    </row>
    <row r="10" ht="30" customHeight="1" spans="1:2">
      <c r="A10" s="134"/>
      <c r="B10" s="135"/>
    </row>
    <row r="11" ht="30" customHeight="1" spans="1:2">
      <c r="A11" s="128"/>
      <c r="B11" s="129"/>
    </row>
  </sheetData>
  <mergeCells count="4">
    <mergeCell ref="A2:B2"/>
    <mergeCell ref="A3:B3"/>
    <mergeCell ref="A5:A6"/>
    <mergeCell ref="B5:B6"/>
  </mergeCells>
  <printOptions horizontalCentered="1"/>
  <pageMargins left="0.747916666666667" right="0.747916666666667" top="0.786805555555556" bottom="0.708333333333333" header="0" footer="0"/>
  <pageSetup paperSize="9" orientation="portrait"/>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11"/>
  <sheetViews>
    <sheetView workbookViewId="0">
      <selection activeCell="A1" sqref="A1"/>
    </sheetView>
  </sheetViews>
  <sheetFormatPr defaultColWidth="9" defaultRowHeight="14.25" outlineLevelCol="1"/>
  <cols>
    <col min="1" max="1" width="26" style="22" customWidth="1"/>
    <col min="2" max="2" width="34.875" style="35" customWidth="1"/>
    <col min="3" max="16384" width="9" style="22"/>
  </cols>
  <sheetData>
    <row r="1" ht="22.15" customHeight="1" spans="1:1">
      <c r="A1" s="33" t="s">
        <v>2535</v>
      </c>
    </row>
    <row r="2" ht="26.45" customHeight="1" spans="1:2">
      <c r="A2" s="120" t="s">
        <v>2536</v>
      </c>
      <c r="B2" s="120"/>
    </row>
    <row r="3" ht="26.45" customHeight="1" spans="1:2">
      <c r="A3" s="121" t="s">
        <v>2263</v>
      </c>
      <c r="B3" s="121"/>
    </row>
    <row r="4" ht="21" customHeight="1" spans="1:2">
      <c r="A4" s="122"/>
      <c r="B4" s="123" t="s">
        <v>1079</v>
      </c>
    </row>
    <row r="5" spans="1:2">
      <c r="A5" s="124" t="s">
        <v>2315</v>
      </c>
      <c r="B5" s="125" t="s">
        <v>2265</v>
      </c>
    </row>
    <row r="6" spans="1:2">
      <c r="A6" s="124"/>
      <c r="B6" s="125"/>
    </row>
    <row r="7" ht="30" customHeight="1" spans="1:2">
      <c r="A7" s="126"/>
      <c r="B7" s="127"/>
    </row>
    <row r="8" ht="30" customHeight="1" spans="1:2">
      <c r="A8" s="126"/>
      <c r="B8" s="127"/>
    </row>
    <row r="9" ht="30" customHeight="1" spans="1:2">
      <c r="A9" s="126"/>
      <c r="B9" s="127"/>
    </row>
    <row r="10" ht="30" customHeight="1" spans="1:2">
      <c r="A10" s="126"/>
      <c r="B10" s="127"/>
    </row>
    <row r="11" ht="30" customHeight="1" spans="1:2">
      <c r="A11" s="128"/>
      <c r="B11" s="129"/>
    </row>
  </sheetData>
  <mergeCells count="4">
    <mergeCell ref="A2:B2"/>
    <mergeCell ref="A3:B3"/>
    <mergeCell ref="A5:A6"/>
    <mergeCell ref="B5:B6"/>
  </mergeCells>
  <printOptions horizontalCentered="1"/>
  <pageMargins left="0.747916666666667" right="0.747916666666667" top="0.786805555555556" bottom="0.708333333333333" header="0" footer="0"/>
  <pageSetup paperSize="9" orientation="portrait"/>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7"/>
  <sheetViews>
    <sheetView workbookViewId="0">
      <selection activeCell="B13" sqref="B13"/>
    </sheetView>
  </sheetViews>
  <sheetFormatPr defaultColWidth="29.5" defaultRowHeight="14.25" outlineLevelRow="6" outlineLevelCol="3"/>
  <cols>
    <col min="1" max="16384" width="29.5" style="35" customWidth="1"/>
  </cols>
  <sheetData>
    <row r="1" s="35" customFormat="1" ht="29.45" customHeight="1" spans="1:1">
      <c r="A1" s="42" t="s">
        <v>2317</v>
      </c>
    </row>
    <row r="2" s="35" customFormat="1" ht="30" customHeight="1" spans="1:4">
      <c r="A2" s="74" t="s">
        <v>2318</v>
      </c>
      <c r="B2" s="74"/>
      <c r="C2" s="74"/>
      <c r="D2" s="119"/>
    </row>
    <row r="3" s="35" customFormat="1" ht="23.45" customHeight="1" spans="3:3">
      <c r="C3" s="35" t="s">
        <v>1079</v>
      </c>
    </row>
    <row r="4" s="35" customFormat="1" ht="48" customHeight="1" spans="1:3">
      <c r="A4" s="76" t="s">
        <v>2319</v>
      </c>
      <c r="B4" s="37" t="s">
        <v>2320</v>
      </c>
      <c r="C4" s="37" t="s">
        <v>2321</v>
      </c>
    </row>
    <row r="5" s="35" customFormat="1" ht="28.15" customHeight="1" spans="1:3">
      <c r="A5" s="77"/>
      <c r="B5" s="76" t="s">
        <v>2537</v>
      </c>
      <c r="C5" s="76" t="s">
        <v>2537</v>
      </c>
    </row>
    <row r="6" s="35" customFormat="1" ht="25.9" customHeight="1" spans="1:3">
      <c r="A6" s="78"/>
      <c r="B6" s="78"/>
      <c r="C6" s="78"/>
    </row>
    <row r="7" s="35" customFormat="1" ht="63" customHeight="1" spans="1:3">
      <c r="A7" s="37" t="s">
        <v>2323</v>
      </c>
      <c r="B7" s="37">
        <v>56900</v>
      </c>
      <c r="C7" s="72">
        <v>56859</v>
      </c>
    </row>
  </sheetData>
  <mergeCells count="4">
    <mergeCell ref="A2:C2"/>
    <mergeCell ref="A4:A6"/>
    <mergeCell ref="B5:B6"/>
    <mergeCell ref="C5:C6"/>
  </mergeCells>
  <pageMargins left="0.7" right="0.7" top="0.75" bottom="0.75" header="0.3" footer="0.3"/>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55"/>
  <sheetViews>
    <sheetView view="pageBreakPreview" zoomScaleNormal="100" workbookViewId="0">
      <selection activeCell="F26" sqref="F26"/>
    </sheetView>
  </sheetViews>
  <sheetFormatPr defaultColWidth="9" defaultRowHeight="14.25" outlineLevelCol="2"/>
  <cols>
    <col min="1" max="1" width="41.75" style="94" customWidth="1"/>
    <col min="2" max="2" width="17.5" style="114" customWidth="1"/>
    <col min="3" max="3" width="9" style="96"/>
    <col min="4" max="16384" width="9" style="94"/>
  </cols>
  <sheetData>
    <row r="1" ht="18" customHeight="1" spans="1:1">
      <c r="A1" s="93" t="s">
        <v>2538</v>
      </c>
    </row>
    <row r="2" ht="27" customHeight="1" spans="1:2">
      <c r="A2" s="97" t="s">
        <v>2539</v>
      </c>
      <c r="B2" s="97"/>
    </row>
    <row r="3" s="91" customFormat="1" ht="24" customHeight="1" spans="1:3">
      <c r="A3" s="115"/>
      <c r="C3" s="100"/>
    </row>
    <row r="4" s="92" customFormat="1" ht="20.1" customHeight="1" spans="1:3">
      <c r="A4" s="101" t="s">
        <v>2533</v>
      </c>
      <c r="B4" s="102" t="s">
        <v>39</v>
      </c>
      <c r="C4" s="103"/>
    </row>
    <row r="5" s="93" customFormat="1" ht="21.95" customHeight="1" spans="1:3">
      <c r="A5" s="104" t="s">
        <v>2540</v>
      </c>
      <c r="B5" s="105">
        <v>0</v>
      </c>
      <c r="C5" s="106"/>
    </row>
    <row r="6" s="93" customFormat="1" ht="20.1" customHeight="1" spans="1:3">
      <c r="A6" s="104" t="s">
        <v>2541</v>
      </c>
      <c r="B6" s="105">
        <v>0</v>
      </c>
      <c r="C6" s="106"/>
    </row>
    <row r="7" s="93" customFormat="1" ht="20.1" customHeight="1" spans="1:3">
      <c r="A7" s="104" t="s">
        <v>2542</v>
      </c>
      <c r="B7" s="105">
        <v>0</v>
      </c>
      <c r="C7" s="106"/>
    </row>
    <row r="8" s="93" customFormat="1" ht="27.75" customHeight="1" spans="1:3">
      <c r="A8" s="104" t="s">
        <v>2543</v>
      </c>
      <c r="B8" s="105">
        <v>0</v>
      </c>
      <c r="C8" s="106"/>
    </row>
    <row r="9" s="93" customFormat="1" ht="37.5" customHeight="1" spans="1:3">
      <c r="A9" s="104" t="s">
        <v>2544</v>
      </c>
      <c r="B9" s="105">
        <v>0</v>
      </c>
      <c r="C9" s="106"/>
    </row>
    <row r="10" s="93" customFormat="1" ht="37.5" customHeight="1" spans="1:3">
      <c r="A10" s="104" t="s">
        <v>2545</v>
      </c>
      <c r="B10" s="105">
        <v>0</v>
      </c>
      <c r="C10" s="106"/>
    </row>
    <row r="11" s="93" customFormat="1" ht="33" customHeight="1" spans="1:3">
      <c r="A11" s="104" t="s">
        <v>2546</v>
      </c>
      <c r="B11" s="105">
        <v>0</v>
      </c>
      <c r="C11" s="106"/>
    </row>
    <row r="12" s="93" customFormat="1" ht="20.1" customHeight="1" spans="1:3">
      <c r="A12" s="104" t="s">
        <v>2547</v>
      </c>
      <c r="B12" s="105">
        <v>0</v>
      </c>
      <c r="C12" s="106"/>
    </row>
    <row r="13" s="93" customFormat="1" ht="30" customHeight="1" spans="1:3">
      <c r="A13" s="104" t="s">
        <v>2548</v>
      </c>
      <c r="B13" s="105">
        <v>0</v>
      </c>
      <c r="C13" s="106"/>
    </row>
    <row r="14" s="93" customFormat="1" ht="30.75" customHeight="1" spans="1:3">
      <c r="A14" s="54" t="s">
        <v>2549</v>
      </c>
      <c r="B14" s="105">
        <v>0</v>
      </c>
      <c r="C14" s="106"/>
    </row>
    <row r="15" s="93" customFormat="1" ht="20.1" customHeight="1" spans="1:3">
      <c r="A15" s="104" t="s">
        <v>2550</v>
      </c>
      <c r="B15" s="105">
        <v>0</v>
      </c>
      <c r="C15" s="106"/>
    </row>
    <row r="16" s="93" customFormat="1" ht="27" customHeight="1" spans="1:3">
      <c r="A16" s="104" t="s">
        <v>2551</v>
      </c>
      <c r="B16" s="105">
        <v>0</v>
      </c>
      <c r="C16" s="106"/>
    </row>
    <row r="17" s="93" customFormat="1" ht="20.1" customHeight="1" spans="1:3">
      <c r="A17" s="104" t="s">
        <v>2552</v>
      </c>
      <c r="B17" s="105">
        <v>0</v>
      </c>
      <c r="C17" s="106"/>
    </row>
    <row r="18" s="93" customFormat="1" ht="20.1" customHeight="1" spans="1:3">
      <c r="A18" s="104" t="s">
        <v>2553</v>
      </c>
      <c r="B18" s="105">
        <v>0</v>
      </c>
      <c r="C18" s="106"/>
    </row>
    <row r="19" s="93" customFormat="1" ht="39" customHeight="1" spans="1:3">
      <c r="A19" s="104" t="s">
        <v>2554</v>
      </c>
      <c r="B19" s="105">
        <v>0</v>
      </c>
      <c r="C19" s="106"/>
    </row>
    <row r="20" s="93" customFormat="1" ht="20.1" customHeight="1" spans="1:3">
      <c r="A20" s="104"/>
      <c r="B20" s="105"/>
      <c r="C20" s="106"/>
    </row>
    <row r="21" s="93" customFormat="1" ht="20.1" customHeight="1" spans="1:3">
      <c r="A21" s="104"/>
      <c r="B21" s="105"/>
      <c r="C21" s="106"/>
    </row>
    <row r="22" s="93" customFormat="1" ht="20.1" customHeight="1" spans="1:3">
      <c r="A22" s="104"/>
      <c r="B22" s="105"/>
      <c r="C22" s="106"/>
    </row>
    <row r="23" s="93" customFormat="1" ht="20.1" customHeight="1" spans="1:3">
      <c r="A23" s="104"/>
      <c r="B23" s="109"/>
      <c r="C23" s="106"/>
    </row>
    <row r="24" s="93" customFormat="1" ht="20.1" customHeight="1" spans="1:3">
      <c r="A24" s="104"/>
      <c r="B24" s="116"/>
      <c r="C24" s="106"/>
    </row>
    <row r="25" s="93" customFormat="1" ht="20.1" customHeight="1" spans="1:3">
      <c r="A25" s="117"/>
      <c r="B25" s="116"/>
      <c r="C25" s="106"/>
    </row>
    <row r="26" s="93" customFormat="1" ht="20.1" customHeight="1" spans="1:3">
      <c r="A26" s="104"/>
      <c r="B26" s="116"/>
      <c r="C26" s="106"/>
    </row>
    <row r="27" ht="20.1" customHeight="1" spans="1:2">
      <c r="A27" s="104"/>
      <c r="B27" s="116"/>
    </row>
    <row r="28" ht="20.1" customHeight="1" spans="1:2">
      <c r="A28" s="104"/>
      <c r="B28" s="116"/>
    </row>
    <row r="29" ht="20.1" customHeight="1" spans="1:2">
      <c r="A29" s="104"/>
      <c r="B29" s="116"/>
    </row>
    <row r="30" ht="20.1" customHeight="1" spans="1:2">
      <c r="A30" s="104"/>
      <c r="B30" s="116"/>
    </row>
    <row r="31" ht="20.1" customHeight="1" spans="1:2">
      <c r="A31" s="112"/>
      <c r="B31" s="118"/>
    </row>
    <row r="32" ht="20.1" customHeight="1" spans="1:2">
      <c r="A32" s="112"/>
      <c r="B32" s="118"/>
    </row>
    <row r="33" ht="20.1" customHeight="1" spans="1:2">
      <c r="A33" s="112"/>
      <c r="B33" s="118"/>
    </row>
    <row r="34" ht="20.1" customHeight="1" spans="1:2">
      <c r="A34" s="112"/>
      <c r="B34" s="118"/>
    </row>
    <row r="35" ht="20.1" customHeight="1" spans="1:2">
      <c r="A35" s="112"/>
      <c r="B35" s="118"/>
    </row>
    <row r="36" ht="20.1" customHeight="1" spans="1:2">
      <c r="A36" s="112"/>
      <c r="B36" s="118"/>
    </row>
    <row r="37" ht="20.1" customHeight="1" spans="1:2">
      <c r="A37" s="112"/>
      <c r="B37" s="118"/>
    </row>
    <row r="38" ht="20.1" customHeight="1" spans="1:2">
      <c r="A38" s="112"/>
      <c r="B38" s="118"/>
    </row>
    <row r="39" ht="20.1" customHeight="1" spans="1:2">
      <c r="A39" s="112"/>
      <c r="B39" s="118"/>
    </row>
    <row r="40" ht="20.1" customHeight="1" spans="1:2">
      <c r="A40" s="112"/>
      <c r="B40" s="118"/>
    </row>
    <row r="41" ht="20.1" customHeight="1"/>
    <row r="42" ht="20.1" customHeight="1"/>
    <row r="43" ht="20.1" customHeight="1"/>
    <row r="44" ht="20.1" customHeight="1"/>
    <row r="45" ht="20.1" customHeight="1"/>
    <row r="46" ht="20.1" customHeight="1"/>
    <row r="47" ht="20.1" customHeight="1"/>
    <row r="48" ht="20.1" customHeight="1"/>
    <row r="49" ht="20.1" customHeight="1"/>
    <row r="50" ht="20.1" customHeight="1"/>
    <row r="51" ht="20.1" customHeight="1"/>
    <row r="52" ht="20.1" customHeight="1"/>
    <row r="53" ht="20.1" customHeight="1"/>
    <row r="54" ht="20.1" customHeight="1"/>
    <row r="55" ht="20.1" customHeight="1"/>
  </sheetData>
  <mergeCells count="1">
    <mergeCell ref="A2:B2"/>
  </mergeCells>
  <printOptions horizontalCentered="1"/>
  <pageMargins left="0.393055555555556" right="0.393055555555556" top="0.786805555555556" bottom="0.708333333333333" header="0.236111111111111" footer="0"/>
  <pageSetup paperSize="9" scale="95" orientation="portrait"/>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55"/>
  <sheetViews>
    <sheetView view="pageBreakPreview" zoomScaleNormal="100" topLeftCell="A13" workbookViewId="0">
      <selection activeCell="B35" sqref="B35"/>
    </sheetView>
  </sheetViews>
  <sheetFormatPr defaultColWidth="9" defaultRowHeight="14.25" outlineLevelCol="2"/>
  <cols>
    <col min="1" max="1" width="45" style="94" customWidth="1"/>
    <col min="2" max="2" width="25.375" style="95" customWidth="1"/>
    <col min="3" max="3" width="9" style="96"/>
    <col min="4" max="16384" width="9" style="94"/>
  </cols>
  <sheetData>
    <row r="1" ht="18" customHeight="1" spans="1:1">
      <c r="A1" s="93" t="s">
        <v>2555</v>
      </c>
    </row>
    <row r="2" ht="27" customHeight="1" spans="1:2">
      <c r="A2" s="97" t="s">
        <v>2556</v>
      </c>
      <c r="B2" s="97"/>
    </row>
    <row r="3" s="91" customFormat="1" ht="24" customHeight="1" spans="1:3">
      <c r="A3" s="98"/>
      <c r="B3" s="99"/>
      <c r="C3" s="100"/>
    </row>
    <row r="4" s="92" customFormat="1" ht="20.1" customHeight="1" spans="1:3">
      <c r="A4" s="101" t="s">
        <v>2533</v>
      </c>
      <c r="B4" s="102" t="s">
        <v>39</v>
      </c>
      <c r="C4" s="103"/>
    </row>
    <row r="5" s="93" customFormat="1" ht="21.95" customHeight="1" spans="1:3">
      <c r="A5" s="104" t="s">
        <v>2557</v>
      </c>
      <c r="B5" s="105">
        <v>0</v>
      </c>
      <c r="C5" s="106"/>
    </row>
    <row r="6" s="93" customFormat="1" ht="20.1" customHeight="1" spans="1:3">
      <c r="A6" s="107" t="s">
        <v>2558</v>
      </c>
      <c r="B6" s="105">
        <v>0</v>
      </c>
      <c r="C6" s="106"/>
    </row>
    <row r="7" s="93" customFormat="1" ht="20.1" customHeight="1" spans="1:3">
      <c r="A7" s="107" t="s">
        <v>2559</v>
      </c>
      <c r="B7" s="105">
        <v>0</v>
      </c>
      <c r="C7" s="106"/>
    </row>
    <row r="8" s="93" customFormat="1" ht="27.75" customHeight="1" spans="1:3">
      <c r="A8" s="107" t="s">
        <v>2560</v>
      </c>
      <c r="B8" s="105">
        <v>0</v>
      </c>
      <c r="C8" s="106"/>
    </row>
    <row r="9" s="93" customFormat="1" ht="37.5" customHeight="1" spans="1:3">
      <c r="A9" s="107" t="s">
        <v>2561</v>
      </c>
      <c r="B9" s="105">
        <v>0</v>
      </c>
      <c r="C9" s="106"/>
    </row>
    <row r="10" s="93" customFormat="1" ht="37.5" customHeight="1" spans="1:3">
      <c r="A10" s="107" t="s">
        <v>2562</v>
      </c>
      <c r="B10" s="105">
        <v>0</v>
      </c>
      <c r="C10" s="106"/>
    </row>
    <row r="11" s="93" customFormat="1" ht="33" customHeight="1" spans="1:3">
      <c r="A11" s="107" t="s">
        <v>2563</v>
      </c>
      <c r="B11" s="105">
        <v>0</v>
      </c>
      <c r="C11" s="106"/>
    </row>
    <row r="12" s="93" customFormat="1" ht="20.1" customHeight="1" spans="1:3">
      <c r="A12" s="107" t="s">
        <v>2564</v>
      </c>
      <c r="B12" s="105">
        <v>0</v>
      </c>
      <c r="C12" s="106"/>
    </row>
    <row r="13" s="93" customFormat="1" ht="30" customHeight="1" spans="1:3">
      <c r="A13" s="107" t="s">
        <v>2565</v>
      </c>
      <c r="B13" s="105">
        <v>0</v>
      </c>
      <c r="C13" s="106"/>
    </row>
    <row r="14" s="93" customFormat="1" ht="30.75" customHeight="1" spans="1:3">
      <c r="A14" s="107" t="s">
        <v>2566</v>
      </c>
      <c r="B14" s="105">
        <v>0</v>
      </c>
      <c r="C14" s="106"/>
    </row>
    <row r="15" s="93" customFormat="1" ht="20.1" customHeight="1" spans="1:3">
      <c r="A15" s="107" t="s">
        <v>2567</v>
      </c>
      <c r="B15" s="105">
        <v>0</v>
      </c>
      <c r="C15" s="106"/>
    </row>
    <row r="16" s="93" customFormat="1" ht="27" customHeight="1" spans="1:3">
      <c r="A16" s="107"/>
      <c r="B16" s="105">
        <v>0</v>
      </c>
      <c r="C16" s="106"/>
    </row>
    <row r="17" s="93" customFormat="1" ht="20.1" customHeight="1" spans="1:3">
      <c r="A17" s="107" t="s">
        <v>2568</v>
      </c>
      <c r="B17" s="105">
        <v>0</v>
      </c>
      <c r="C17" s="106"/>
    </row>
    <row r="18" s="93" customFormat="1" ht="20.1" customHeight="1" spans="1:3">
      <c r="A18" s="107" t="s">
        <v>2569</v>
      </c>
      <c r="B18" s="105">
        <v>0</v>
      </c>
      <c r="C18" s="106"/>
    </row>
    <row r="19" s="93" customFormat="1" ht="39" customHeight="1" spans="1:3">
      <c r="A19" s="107" t="s">
        <v>2570</v>
      </c>
      <c r="B19" s="105">
        <v>0</v>
      </c>
      <c r="C19" s="106"/>
    </row>
    <row r="20" s="93" customFormat="1" ht="20.1" customHeight="1" spans="1:3">
      <c r="A20" s="107" t="s">
        <v>2571</v>
      </c>
      <c r="B20" s="105">
        <v>0</v>
      </c>
      <c r="C20" s="106"/>
    </row>
    <row r="21" s="93" customFormat="1" ht="20.1" customHeight="1" spans="1:3">
      <c r="A21" s="107" t="s">
        <v>2572</v>
      </c>
      <c r="B21" s="105">
        <v>0</v>
      </c>
      <c r="C21" s="106"/>
    </row>
    <row r="22" s="93" customFormat="1" ht="20.1" customHeight="1" spans="1:3">
      <c r="A22" s="108" t="s">
        <v>2573</v>
      </c>
      <c r="B22" s="105">
        <v>0</v>
      </c>
      <c r="C22" s="106"/>
    </row>
    <row r="23" s="93" customFormat="1" ht="20.1" customHeight="1" spans="1:3">
      <c r="A23" s="104" t="s">
        <v>2574</v>
      </c>
      <c r="B23" s="109">
        <v>0</v>
      </c>
      <c r="C23" s="106"/>
    </row>
    <row r="24" s="93" customFormat="1" ht="20.1" customHeight="1" spans="1:3">
      <c r="A24" s="108"/>
      <c r="B24" s="109"/>
      <c r="C24" s="106"/>
    </row>
    <row r="25" s="93" customFormat="1" ht="20.1" customHeight="1" spans="1:3">
      <c r="A25" s="108"/>
      <c r="B25" s="109"/>
      <c r="C25" s="106"/>
    </row>
    <row r="26" s="93" customFormat="1" ht="20.1" customHeight="1" spans="1:3">
      <c r="A26" s="108"/>
      <c r="B26" s="109"/>
      <c r="C26" s="106"/>
    </row>
    <row r="27" ht="20.1" customHeight="1" spans="1:2">
      <c r="A27" s="104"/>
      <c r="B27" s="110"/>
    </row>
    <row r="28" ht="20.1" customHeight="1" spans="1:2">
      <c r="A28" s="104"/>
      <c r="B28" s="110"/>
    </row>
    <row r="29" ht="20.1" customHeight="1" spans="1:2">
      <c r="A29" s="104"/>
      <c r="B29" s="110"/>
    </row>
    <row r="30" ht="20.1" customHeight="1" spans="1:2">
      <c r="A30" s="104" t="s">
        <v>2575</v>
      </c>
      <c r="B30" s="110">
        <v>0</v>
      </c>
    </row>
    <row r="31" ht="45" customHeight="1" spans="1:2">
      <c r="A31" s="111" t="s">
        <v>2576</v>
      </c>
      <c r="B31" s="111"/>
    </row>
    <row r="32" ht="20.1" customHeight="1" spans="1:2">
      <c r="A32" s="112"/>
      <c r="B32" s="113"/>
    </row>
    <row r="33" ht="20.1" customHeight="1" spans="1:2">
      <c r="A33" s="112"/>
      <c r="B33" s="113"/>
    </row>
    <row r="34" ht="20.1" customHeight="1" spans="1:2">
      <c r="A34" s="112"/>
      <c r="B34" s="113"/>
    </row>
    <row r="35" ht="20.1" customHeight="1" spans="1:2">
      <c r="A35" s="112"/>
      <c r="B35" s="113"/>
    </row>
    <row r="36" ht="20.1" customHeight="1" spans="1:2">
      <c r="A36" s="112"/>
      <c r="B36" s="113"/>
    </row>
    <row r="37" ht="20.1" customHeight="1" spans="1:2">
      <c r="A37" s="112"/>
      <c r="B37" s="113"/>
    </row>
    <row r="38" ht="20.1" customHeight="1" spans="1:2">
      <c r="A38" s="112"/>
      <c r="B38" s="113"/>
    </row>
    <row r="39" ht="20.1" customHeight="1" spans="1:2">
      <c r="A39" s="112"/>
      <c r="B39" s="113"/>
    </row>
    <row r="40" ht="20.1" customHeight="1" spans="1:2">
      <c r="A40" s="112"/>
      <c r="B40" s="113"/>
    </row>
    <row r="41" ht="20.1" customHeight="1"/>
    <row r="42" ht="20.1" customHeight="1"/>
    <row r="43" ht="20.1" customHeight="1"/>
    <row r="44" ht="20.1" customHeight="1"/>
    <row r="45" ht="20.1" customHeight="1"/>
    <row r="46" ht="20.1" customHeight="1"/>
    <row r="47" ht="20.1" customHeight="1"/>
    <row r="48" ht="20.1" customHeight="1"/>
    <row r="49" ht="20.1" customHeight="1"/>
    <row r="50" ht="20.1" customHeight="1"/>
    <row r="51" ht="20.1" customHeight="1"/>
    <row r="52" ht="20.1" customHeight="1"/>
    <row r="53" ht="20.1" customHeight="1"/>
    <row r="54" ht="20.1" customHeight="1"/>
    <row r="55" ht="20.1" customHeight="1"/>
  </sheetData>
  <mergeCells count="2">
    <mergeCell ref="A2:B2"/>
    <mergeCell ref="A31:B31"/>
  </mergeCells>
  <printOptions horizontalCentered="1"/>
  <pageMargins left="0.393055555555556" right="0.393055555555556" top="0.786805555555556" bottom="0.708333333333333" header="0.236111111111111" footer="0"/>
  <pageSetup paperSize="9" scale="95"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33"/>
  <sheetViews>
    <sheetView showGridLines="0" showZeros="0" zoomScale="93" zoomScaleNormal="93" workbookViewId="0">
      <pane ySplit="4" topLeftCell="A5" activePane="bottomLeft" state="frozen"/>
      <selection/>
      <selection pane="bottomLeft" activeCell="B40" sqref="B40"/>
    </sheetView>
  </sheetViews>
  <sheetFormatPr defaultColWidth="9" defaultRowHeight="15" outlineLevelCol="3"/>
  <cols>
    <col min="1" max="1" width="27.125" style="254" customWidth="1"/>
    <col min="2" max="2" width="17.875" style="255" customWidth="1"/>
    <col min="3" max="3" width="11.125" style="254" customWidth="1"/>
    <col min="4" max="4" width="15" style="254" customWidth="1"/>
    <col min="5" max="16384" width="9" style="254"/>
  </cols>
  <sheetData>
    <row r="1" ht="24" customHeight="1" spans="1:1">
      <c r="A1" s="256" t="s">
        <v>34</v>
      </c>
    </row>
    <row r="2" ht="27.75" customHeight="1" spans="1:4">
      <c r="A2" s="257" t="s">
        <v>35</v>
      </c>
      <c r="B2" s="257"/>
      <c r="C2" s="257"/>
      <c r="D2" s="257"/>
    </row>
    <row r="3" ht="21.95" customHeight="1" spans="4:4">
      <c r="D3" s="251" t="s">
        <v>36</v>
      </c>
    </row>
    <row r="4" s="252" customFormat="1" ht="36" customHeight="1" spans="1:4">
      <c r="A4" s="229" t="s">
        <v>37</v>
      </c>
      <c r="B4" s="230" t="s">
        <v>38</v>
      </c>
      <c r="C4" s="229" t="s">
        <v>39</v>
      </c>
      <c r="D4" s="231" t="s">
        <v>40</v>
      </c>
    </row>
    <row r="5" s="253" customFormat="1" ht="15.95" customHeight="1" spans="1:4">
      <c r="A5" s="232" t="s">
        <v>41</v>
      </c>
      <c r="B5" s="246">
        <f>SUM(B6:B21)</f>
        <v>21968</v>
      </c>
      <c r="C5" s="246">
        <f>SUM(C6:C21)</f>
        <v>24475</v>
      </c>
      <c r="D5" s="234">
        <f>C5/B5</f>
        <v>1.11412053896577</v>
      </c>
    </row>
    <row r="6" ht="15.95" customHeight="1" spans="1:4">
      <c r="A6" s="232" t="s">
        <v>42</v>
      </c>
      <c r="B6" s="258">
        <v>5998</v>
      </c>
      <c r="C6" s="72">
        <v>9200</v>
      </c>
      <c r="D6" s="234">
        <f t="shared" ref="D6:D33" si="0">C6/B6</f>
        <v>1.53384461487162</v>
      </c>
    </row>
    <row r="7" ht="15.95" customHeight="1" spans="1:4">
      <c r="A7" s="232" t="s">
        <v>43</v>
      </c>
      <c r="B7" s="258">
        <v>1955</v>
      </c>
      <c r="C7" s="72">
        <v>2100</v>
      </c>
      <c r="D7" s="234">
        <f t="shared" si="0"/>
        <v>1.07416879795396</v>
      </c>
    </row>
    <row r="8" ht="15.95" customHeight="1" spans="1:4">
      <c r="A8" s="232" t="s">
        <v>44</v>
      </c>
      <c r="B8" s="258"/>
      <c r="C8" s="72"/>
      <c r="D8" s="234" t="e">
        <f t="shared" si="0"/>
        <v>#DIV/0!</v>
      </c>
    </row>
    <row r="9" ht="15.95" customHeight="1" spans="1:4">
      <c r="A9" s="232" t="s">
        <v>45</v>
      </c>
      <c r="B9" s="258">
        <v>156</v>
      </c>
      <c r="C9" s="72">
        <v>280</v>
      </c>
      <c r="D9" s="234">
        <f t="shared" si="0"/>
        <v>1.79487179487179</v>
      </c>
    </row>
    <row r="10" ht="15.95" customHeight="1" spans="1:4">
      <c r="A10" s="232" t="s">
        <v>46</v>
      </c>
      <c r="B10" s="258"/>
      <c r="C10" s="72"/>
      <c r="D10" s="234" t="e">
        <f t="shared" si="0"/>
        <v>#DIV/0!</v>
      </c>
    </row>
    <row r="11" ht="15.95" customHeight="1" spans="1:4">
      <c r="A11" s="232" t="s">
        <v>47</v>
      </c>
      <c r="B11" s="258">
        <v>1226</v>
      </c>
      <c r="C11" s="72">
        <v>1468</v>
      </c>
      <c r="D11" s="234">
        <f t="shared" si="0"/>
        <v>1.1973898858075</v>
      </c>
    </row>
    <row r="12" ht="15.95" customHeight="1" spans="1:4">
      <c r="A12" s="232" t="s">
        <v>48</v>
      </c>
      <c r="B12" s="258">
        <v>972</v>
      </c>
      <c r="C12" s="72">
        <v>773</v>
      </c>
      <c r="D12" s="234">
        <f t="shared" si="0"/>
        <v>0.795267489711934</v>
      </c>
    </row>
    <row r="13" ht="15.95" customHeight="1" spans="1:4">
      <c r="A13" s="232" t="s">
        <v>49</v>
      </c>
      <c r="B13" s="258">
        <v>199</v>
      </c>
      <c r="C13" s="72">
        <v>230</v>
      </c>
      <c r="D13" s="234">
        <f t="shared" si="0"/>
        <v>1.15577889447236</v>
      </c>
    </row>
    <row r="14" ht="15.95" customHeight="1" spans="1:4">
      <c r="A14" s="232" t="s">
        <v>50</v>
      </c>
      <c r="B14" s="258">
        <v>1083</v>
      </c>
      <c r="C14" s="72">
        <v>1300</v>
      </c>
      <c r="D14" s="234">
        <f t="shared" si="0"/>
        <v>1.20036934441367</v>
      </c>
    </row>
    <row r="15" ht="15.95" customHeight="1" spans="1:4">
      <c r="A15" s="232" t="s">
        <v>51</v>
      </c>
      <c r="B15" s="258">
        <v>1579</v>
      </c>
      <c r="C15" s="72">
        <v>600</v>
      </c>
      <c r="D15" s="234">
        <f t="shared" si="0"/>
        <v>0.379987333755542</v>
      </c>
    </row>
    <row r="16" ht="15.95" customHeight="1" spans="1:4">
      <c r="A16" s="232" t="s">
        <v>52</v>
      </c>
      <c r="B16" s="258">
        <v>2122</v>
      </c>
      <c r="C16" s="72">
        <v>2970</v>
      </c>
      <c r="D16" s="234">
        <f t="shared" si="0"/>
        <v>1.39962299717248</v>
      </c>
    </row>
    <row r="17" ht="15.95" customHeight="1" spans="1:4">
      <c r="A17" s="232" t="s">
        <v>53</v>
      </c>
      <c r="B17" s="258">
        <v>4803</v>
      </c>
      <c r="C17" s="72">
        <v>2600</v>
      </c>
      <c r="D17" s="234">
        <f t="shared" si="0"/>
        <v>0.541328336456381</v>
      </c>
    </row>
    <row r="18" ht="15.95" customHeight="1" spans="1:4">
      <c r="A18" s="232" t="s">
        <v>54</v>
      </c>
      <c r="B18" s="258">
        <v>1875</v>
      </c>
      <c r="C18" s="72">
        <v>2954</v>
      </c>
      <c r="D18" s="234">
        <f t="shared" si="0"/>
        <v>1.57546666666667</v>
      </c>
    </row>
    <row r="19" ht="15.95" customHeight="1" spans="1:4">
      <c r="A19" s="232" t="s">
        <v>55</v>
      </c>
      <c r="B19" s="258"/>
      <c r="C19" s="258"/>
      <c r="D19" s="234" t="e">
        <f t="shared" si="0"/>
        <v>#DIV/0!</v>
      </c>
    </row>
    <row r="20" ht="15.95" customHeight="1" spans="1:4">
      <c r="A20" s="232" t="s">
        <v>56</v>
      </c>
      <c r="B20" s="246"/>
      <c r="C20" s="246"/>
      <c r="D20" s="234" t="e">
        <f t="shared" si="0"/>
        <v>#DIV/0!</v>
      </c>
    </row>
    <row r="21" ht="15.95" customHeight="1" spans="1:4">
      <c r="A21" s="232" t="s">
        <v>57</v>
      </c>
      <c r="B21" s="246"/>
      <c r="C21" s="246">
        <v>0</v>
      </c>
      <c r="D21" s="234" t="e">
        <f t="shared" si="0"/>
        <v>#DIV/0!</v>
      </c>
    </row>
    <row r="22" ht="15.95" customHeight="1" spans="1:4">
      <c r="A22" s="232" t="s">
        <v>58</v>
      </c>
      <c r="B22" s="246">
        <f>SUM(B23:B30)</f>
        <v>9087</v>
      </c>
      <c r="C22" s="246">
        <f>SUM(C23:C30)</f>
        <v>9600</v>
      </c>
      <c r="D22" s="234">
        <f t="shared" si="0"/>
        <v>1.0564542753384</v>
      </c>
    </row>
    <row r="23" ht="15.95" customHeight="1" spans="1:4">
      <c r="A23" s="232" t="s">
        <v>59</v>
      </c>
      <c r="B23" s="258">
        <v>1377</v>
      </c>
      <c r="C23" s="72">
        <v>1673</v>
      </c>
      <c r="D23" s="234">
        <f t="shared" si="0"/>
        <v>1.21496005809731</v>
      </c>
    </row>
    <row r="24" ht="15.95" customHeight="1" spans="1:4">
      <c r="A24" s="232" t="s">
        <v>60</v>
      </c>
      <c r="B24" s="258">
        <v>425</v>
      </c>
      <c r="C24" s="72">
        <v>335</v>
      </c>
      <c r="D24" s="234">
        <f t="shared" si="0"/>
        <v>0.788235294117647</v>
      </c>
    </row>
    <row r="25" ht="15.95" customHeight="1" spans="1:4">
      <c r="A25" s="232" t="s">
        <v>61</v>
      </c>
      <c r="B25" s="258">
        <v>226</v>
      </c>
      <c r="C25" s="72">
        <v>188</v>
      </c>
      <c r="D25" s="234">
        <f t="shared" si="0"/>
        <v>0.831858407079646</v>
      </c>
    </row>
    <row r="26" ht="15.95" customHeight="1" spans="1:4">
      <c r="A26" s="232" t="s">
        <v>62</v>
      </c>
      <c r="B26" s="258"/>
      <c r="C26" s="72"/>
      <c r="D26" s="234" t="e">
        <f t="shared" si="0"/>
        <v>#DIV/0!</v>
      </c>
    </row>
    <row r="27" ht="15.95" customHeight="1" spans="1:4">
      <c r="A27" s="232" t="s">
        <v>63</v>
      </c>
      <c r="B27" s="258">
        <v>5764</v>
      </c>
      <c r="C27" s="72">
        <v>6224</v>
      </c>
      <c r="D27" s="234">
        <f t="shared" si="0"/>
        <v>1.07980569049271</v>
      </c>
    </row>
    <row r="28" ht="15.95" customHeight="1" spans="1:4">
      <c r="A28" s="232" t="s">
        <v>64</v>
      </c>
      <c r="B28" s="258">
        <v>100</v>
      </c>
      <c r="C28" s="72"/>
      <c r="D28" s="234">
        <f t="shared" si="0"/>
        <v>0</v>
      </c>
    </row>
    <row r="29" ht="15.95" customHeight="1" spans="1:4">
      <c r="A29" s="232" t="s">
        <v>65</v>
      </c>
      <c r="B29" s="258">
        <v>43</v>
      </c>
      <c r="C29" s="72">
        <v>40</v>
      </c>
      <c r="D29" s="234">
        <f t="shared" si="0"/>
        <v>0.930232558139535</v>
      </c>
    </row>
    <row r="30" ht="15.95" customHeight="1" spans="1:4">
      <c r="A30" s="232" t="s">
        <v>66</v>
      </c>
      <c r="B30" s="258">
        <v>1152</v>
      </c>
      <c r="C30" s="72">
        <v>1140</v>
      </c>
      <c r="D30" s="234">
        <f t="shared" si="0"/>
        <v>0.989583333333333</v>
      </c>
    </row>
    <row r="31" ht="15.95" customHeight="1" spans="1:4">
      <c r="A31" s="232" t="s">
        <v>67</v>
      </c>
      <c r="B31" s="259"/>
      <c r="C31" s="259">
        <v>0</v>
      </c>
      <c r="D31" s="234"/>
    </row>
    <row r="32" s="253" customFormat="1" ht="15.95" customHeight="1" spans="1:4">
      <c r="A32" s="232" t="s">
        <v>67</v>
      </c>
      <c r="B32" s="246"/>
      <c r="C32" s="246"/>
      <c r="D32" s="234"/>
    </row>
    <row r="33" s="253" customFormat="1" ht="15.95" customHeight="1" spans="1:4">
      <c r="A33" s="248" t="s">
        <v>68</v>
      </c>
      <c r="B33" s="246">
        <f>B5+B22</f>
        <v>31055</v>
      </c>
      <c r="C33" s="246">
        <f>C5+C22</f>
        <v>34075</v>
      </c>
      <c r="D33" s="234">
        <f t="shared" si="0"/>
        <v>1.09724682015778</v>
      </c>
    </row>
  </sheetData>
  <sheetProtection selectLockedCells="1"/>
  <mergeCells count="1">
    <mergeCell ref="A2:D2"/>
  </mergeCells>
  <printOptions horizontalCentered="1"/>
  <pageMargins left="0.747916666666667" right="0.747916666666667" top="0.786805555555556" bottom="0.708333333333333" header="0" footer="0"/>
  <pageSetup paperSize="9" orientation="portrait"/>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1"/>
  <sheetViews>
    <sheetView workbookViewId="0">
      <selection activeCell="A1" sqref="A1"/>
    </sheetView>
  </sheetViews>
  <sheetFormatPr defaultColWidth="9" defaultRowHeight="14.25" outlineLevelCol="6"/>
  <cols>
    <col min="1" max="1" width="27.375" style="80" customWidth="1"/>
    <col min="2" max="2" width="16.875" style="81" customWidth="1"/>
    <col min="3" max="3" width="13.125" style="81" customWidth="1"/>
    <col min="4" max="4" width="13.25" style="81" customWidth="1"/>
    <col min="5" max="5" width="12.625" style="81" customWidth="1"/>
    <col min="6" max="7" width="15.5" style="81" customWidth="1"/>
    <col min="8" max="16384" width="9" style="80"/>
  </cols>
  <sheetData>
    <row r="1" ht="25.15" customHeight="1" spans="1:1">
      <c r="A1" s="82" t="s">
        <v>2577</v>
      </c>
    </row>
    <row r="2" ht="29.45" customHeight="1" spans="1:7">
      <c r="A2" s="83" t="s">
        <v>2578</v>
      </c>
      <c r="B2" s="83"/>
      <c r="C2" s="83"/>
      <c r="D2" s="83"/>
      <c r="E2" s="83"/>
      <c r="F2" s="83"/>
      <c r="G2" s="83"/>
    </row>
    <row r="3" ht="25.5" customHeight="1" spans="1:7">
      <c r="A3" s="84" t="s">
        <v>1079</v>
      </c>
      <c r="B3" s="84"/>
      <c r="C3" s="84"/>
      <c r="D3" s="84"/>
      <c r="E3" s="84"/>
      <c r="F3" s="84"/>
      <c r="G3" s="84"/>
    </row>
    <row r="4" ht="37.5" customHeight="1" spans="1:7">
      <c r="A4" s="85" t="s">
        <v>2579</v>
      </c>
      <c r="B4" s="86" t="s">
        <v>2224</v>
      </c>
      <c r="C4" s="86" t="s">
        <v>2580</v>
      </c>
      <c r="D4" s="86" t="s">
        <v>2581</v>
      </c>
      <c r="E4" s="86" t="s">
        <v>2582</v>
      </c>
      <c r="F4" s="86" t="s">
        <v>2583</v>
      </c>
      <c r="G4" s="86" t="s">
        <v>2584</v>
      </c>
    </row>
    <row r="5" s="79" customFormat="1" ht="24.95" customHeight="1" spans="1:7">
      <c r="A5" s="87" t="s">
        <v>2585</v>
      </c>
      <c r="B5" s="88">
        <f>SUM(C5:G5)</f>
        <v>16808</v>
      </c>
      <c r="C5" s="88">
        <v>1717</v>
      </c>
      <c r="D5" s="88">
        <v>8851</v>
      </c>
      <c r="E5" s="88">
        <v>4813</v>
      </c>
      <c r="F5" s="88">
        <v>127</v>
      </c>
      <c r="G5" s="88">
        <v>1300</v>
      </c>
    </row>
    <row r="6" ht="24.95" customHeight="1" spans="1:7">
      <c r="A6" s="89" t="s">
        <v>2586</v>
      </c>
      <c r="B6" s="88">
        <f t="shared" ref="B6:B11" si="0">SUM(C6:G6)</f>
        <v>10669</v>
      </c>
      <c r="C6" s="90">
        <v>459</v>
      </c>
      <c r="D6" s="90">
        <v>5427</v>
      </c>
      <c r="E6" s="90">
        <v>4673</v>
      </c>
      <c r="F6" s="90">
        <v>110</v>
      </c>
      <c r="G6" s="90"/>
    </row>
    <row r="7" ht="24.95" customHeight="1" spans="1:7">
      <c r="A7" s="89" t="s">
        <v>2587</v>
      </c>
      <c r="B7" s="88">
        <f t="shared" si="0"/>
        <v>209</v>
      </c>
      <c r="C7" s="90">
        <v>20</v>
      </c>
      <c r="D7" s="90">
        <v>37</v>
      </c>
      <c r="E7" s="90">
        <v>140</v>
      </c>
      <c r="F7" s="90">
        <v>12</v>
      </c>
      <c r="G7" s="90"/>
    </row>
    <row r="8" ht="24.95" customHeight="1" spans="1:7">
      <c r="A8" s="89" t="s">
        <v>2588</v>
      </c>
      <c r="B8" s="88">
        <f t="shared" si="0"/>
        <v>5830</v>
      </c>
      <c r="C8" s="90">
        <v>1231</v>
      </c>
      <c r="D8" s="90">
        <v>3299</v>
      </c>
      <c r="E8" s="90"/>
      <c r="F8" s="90"/>
      <c r="G8" s="90">
        <v>1300</v>
      </c>
    </row>
    <row r="9" ht="24.95" customHeight="1" spans="1:7">
      <c r="A9" s="89" t="s">
        <v>2589</v>
      </c>
      <c r="B9" s="88">
        <f t="shared" si="0"/>
        <v>0</v>
      </c>
      <c r="C9" s="90"/>
      <c r="D9" s="90"/>
      <c r="E9" s="90"/>
      <c r="F9" s="90"/>
      <c r="G9" s="90"/>
    </row>
    <row r="10" ht="24.95" customHeight="1" spans="1:7">
      <c r="A10" s="89" t="s">
        <v>2590</v>
      </c>
      <c r="B10" s="88">
        <f t="shared" si="0"/>
        <v>0</v>
      </c>
      <c r="C10" s="90"/>
      <c r="D10" s="90"/>
      <c r="E10" s="90"/>
      <c r="F10" s="90"/>
      <c r="G10" s="90"/>
    </row>
    <row r="11" ht="24.95" customHeight="1" spans="1:7">
      <c r="A11" s="89" t="s">
        <v>2591</v>
      </c>
      <c r="B11" s="88">
        <f t="shared" si="0"/>
        <v>100</v>
      </c>
      <c r="C11" s="90">
        <v>7</v>
      </c>
      <c r="D11" s="90">
        <v>88</v>
      </c>
      <c r="E11" s="90"/>
      <c r="F11" s="90">
        <v>5</v>
      </c>
      <c r="G11" s="90"/>
    </row>
  </sheetData>
  <mergeCells count="2">
    <mergeCell ref="A2:G2"/>
    <mergeCell ref="A3:G3"/>
  </mergeCells>
  <printOptions horizontalCentered="1"/>
  <pageMargins left="0.747916666666667" right="0.747916666666667" top="0.786805555555556" bottom="0.708333333333333" header="0" footer="0"/>
  <pageSetup paperSize="9" orientation="landscape"/>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8"/>
  <sheetViews>
    <sheetView workbookViewId="0">
      <selection activeCell="A1" sqref="A1"/>
    </sheetView>
  </sheetViews>
  <sheetFormatPr defaultColWidth="9" defaultRowHeight="14.25" outlineLevelRow="7" outlineLevelCol="6"/>
  <cols>
    <col min="1" max="1" width="27.375" style="80" customWidth="1"/>
    <col min="2" max="2" width="16.875" style="81" customWidth="1"/>
    <col min="3" max="3" width="13.125" style="81" customWidth="1"/>
    <col min="4" max="4" width="13.25" style="81" customWidth="1"/>
    <col min="5" max="5" width="12.625" style="81" customWidth="1"/>
    <col min="6" max="7" width="15.5" style="81" customWidth="1"/>
    <col min="8" max="16384" width="9" style="80"/>
  </cols>
  <sheetData>
    <row r="1" ht="25.15" customHeight="1" spans="1:1">
      <c r="A1" s="82" t="s">
        <v>2592</v>
      </c>
    </row>
    <row r="2" ht="29.45" customHeight="1" spans="1:7">
      <c r="A2" s="83" t="s">
        <v>2593</v>
      </c>
      <c r="B2" s="83"/>
      <c r="C2" s="83"/>
      <c r="D2" s="83"/>
      <c r="E2" s="83"/>
      <c r="F2" s="83"/>
      <c r="G2" s="83"/>
    </row>
    <row r="3" ht="25.5" customHeight="1" spans="1:7">
      <c r="A3" s="84" t="s">
        <v>1079</v>
      </c>
      <c r="B3" s="84"/>
      <c r="C3" s="84"/>
      <c r="D3" s="84"/>
      <c r="E3" s="84"/>
      <c r="F3" s="84"/>
      <c r="G3" s="84"/>
    </row>
    <row r="4" ht="37.5" customHeight="1" spans="1:7">
      <c r="A4" s="85" t="s">
        <v>2579</v>
      </c>
      <c r="B4" s="86" t="s">
        <v>2224</v>
      </c>
      <c r="C4" s="86" t="s">
        <v>2580</v>
      </c>
      <c r="D4" s="86" t="s">
        <v>2581</v>
      </c>
      <c r="E4" s="86" t="s">
        <v>2582</v>
      </c>
      <c r="F4" s="86" t="s">
        <v>2583</v>
      </c>
      <c r="G4" s="86" t="s">
        <v>2584</v>
      </c>
    </row>
    <row r="5" s="79" customFormat="1" ht="24.95" customHeight="1" spans="1:7">
      <c r="A5" s="87" t="s">
        <v>1044</v>
      </c>
      <c r="B5" s="88">
        <f t="shared" ref="B5:B8" si="0">SUM(C5:G5)</f>
        <v>16514</v>
      </c>
      <c r="C5" s="88">
        <v>1361</v>
      </c>
      <c r="D5" s="88">
        <v>9749</v>
      </c>
      <c r="E5" s="88">
        <v>4009</v>
      </c>
      <c r="F5" s="88">
        <v>89</v>
      </c>
      <c r="G5" s="88">
        <v>1306</v>
      </c>
    </row>
    <row r="6" ht="24.95" customHeight="1" spans="1:7">
      <c r="A6" s="89" t="s">
        <v>2594</v>
      </c>
      <c r="B6" s="88">
        <f t="shared" si="0"/>
        <v>13958</v>
      </c>
      <c r="C6" s="90">
        <v>1173</v>
      </c>
      <c r="D6" s="90">
        <v>7389</v>
      </c>
      <c r="E6" s="90">
        <v>4009</v>
      </c>
      <c r="F6" s="90">
        <v>81</v>
      </c>
      <c r="G6" s="90">
        <v>1306</v>
      </c>
    </row>
    <row r="7" ht="24.95" customHeight="1" spans="1:7">
      <c r="A7" s="89" t="s">
        <v>2595</v>
      </c>
      <c r="B7" s="88">
        <f t="shared" si="0"/>
        <v>2107</v>
      </c>
      <c r="C7" s="90">
        <v>181</v>
      </c>
      <c r="D7" s="90">
        <v>1918</v>
      </c>
      <c r="E7" s="90"/>
      <c r="F7" s="90">
        <v>8</v>
      </c>
      <c r="G7" s="90"/>
    </row>
    <row r="8" ht="24.95" customHeight="1" spans="1:7">
      <c r="A8" s="89" t="s">
        <v>2596</v>
      </c>
      <c r="B8" s="88">
        <f t="shared" si="0"/>
        <v>449</v>
      </c>
      <c r="C8" s="90">
        <v>7</v>
      </c>
      <c r="D8" s="90">
        <v>442</v>
      </c>
      <c r="E8" s="90"/>
      <c r="F8" s="90"/>
      <c r="G8" s="90"/>
    </row>
  </sheetData>
  <mergeCells count="2">
    <mergeCell ref="A2:G2"/>
    <mergeCell ref="A3:G3"/>
  </mergeCells>
  <printOptions horizontalCentered="1"/>
  <pageMargins left="0.747916666666667" right="0.747916666666667" top="0.786805555555556" bottom="0.708333333333333" header="0" footer="0"/>
  <pageSetup paperSize="9" orientation="landscape"/>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7"/>
  <sheetViews>
    <sheetView workbookViewId="0">
      <selection activeCell="A1" sqref="$A1:$XFD1048576"/>
    </sheetView>
  </sheetViews>
  <sheetFormatPr defaultColWidth="9" defaultRowHeight="14.25" outlineLevelRow="6" outlineLevelCol="7"/>
  <cols>
    <col min="1" max="1" width="8.875" style="22" customWidth="1"/>
    <col min="2" max="2" width="15.75" style="22" customWidth="1"/>
    <col min="3" max="3" width="18.25" style="22" customWidth="1"/>
    <col min="4" max="4" width="17.375" style="22" customWidth="1"/>
    <col min="5" max="5" width="19.125" style="22" customWidth="1"/>
    <col min="6" max="6" width="18.875" style="22" customWidth="1"/>
    <col min="7" max="7" width="21.25" style="22" customWidth="1"/>
    <col min="8" max="16384" width="9" style="22"/>
  </cols>
  <sheetData>
    <row r="1" ht="29.45" customHeight="1" spans="1:1">
      <c r="A1" s="33" t="s">
        <v>2317</v>
      </c>
    </row>
    <row r="2" ht="30" customHeight="1" spans="1:8">
      <c r="A2" s="74" t="s">
        <v>2318</v>
      </c>
      <c r="B2" s="74"/>
      <c r="C2" s="74"/>
      <c r="D2" s="74"/>
      <c r="E2" s="74"/>
      <c r="F2" s="74"/>
      <c r="G2" s="74"/>
      <c r="H2" s="75"/>
    </row>
    <row r="3" ht="23.45" customHeight="1" spans="7:7">
      <c r="G3" s="35" t="s">
        <v>1079</v>
      </c>
    </row>
    <row r="4" ht="48" customHeight="1" spans="1:7">
      <c r="A4" s="76" t="s">
        <v>2319</v>
      </c>
      <c r="B4" s="37" t="s">
        <v>2320</v>
      </c>
      <c r="C4" s="37"/>
      <c r="D4" s="37"/>
      <c r="E4" s="37" t="s">
        <v>2321</v>
      </c>
      <c r="F4" s="37"/>
      <c r="G4" s="37"/>
    </row>
    <row r="5" s="35" customFormat="1" ht="28.15" customHeight="1" spans="1:7">
      <c r="A5" s="77"/>
      <c r="B5" s="76" t="s">
        <v>2224</v>
      </c>
      <c r="C5" s="76" t="s">
        <v>2322</v>
      </c>
      <c r="D5" s="76" t="s">
        <v>2537</v>
      </c>
      <c r="E5" s="76" t="s">
        <v>2224</v>
      </c>
      <c r="F5" s="76" t="s">
        <v>2322</v>
      </c>
      <c r="G5" s="76" t="s">
        <v>2537</v>
      </c>
    </row>
    <row r="6" s="35" customFormat="1" ht="25.9" customHeight="1" spans="1:7">
      <c r="A6" s="78"/>
      <c r="B6" s="78"/>
      <c r="C6" s="78"/>
      <c r="D6" s="78"/>
      <c r="E6" s="78"/>
      <c r="F6" s="78"/>
      <c r="G6" s="78"/>
    </row>
    <row r="7" s="35" customFormat="1" ht="63" customHeight="1" spans="1:7">
      <c r="A7" s="37" t="s">
        <v>2323</v>
      </c>
      <c r="B7" s="37">
        <f>C7+D7</f>
        <v>207200</v>
      </c>
      <c r="C7" s="37">
        <v>150300</v>
      </c>
      <c r="D7" s="37">
        <v>56900</v>
      </c>
      <c r="E7" s="37">
        <f>F7+G7</f>
        <v>207132</v>
      </c>
      <c r="F7" s="72">
        <v>150273</v>
      </c>
      <c r="G7" s="72">
        <v>56859</v>
      </c>
    </row>
  </sheetData>
  <mergeCells count="10">
    <mergeCell ref="A2:G2"/>
    <mergeCell ref="B4:D4"/>
    <mergeCell ref="E4:G4"/>
    <mergeCell ref="A4:A6"/>
    <mergeCell ref="B5:B6"/>
    <mergeCell ref="C5:C6"/>
    <mergeCell ref="D5:D6"/>
    <mergeCell ref="E5:E6"/>
    <mergeCell ref="F5:F6"/>
    <mergeCell ref="G5:G6"/>
  </mergeCells>
  <printOptions horizontalCentered="1"/>
  <pageMargins left="0.472222222222222" right="0.472222222222222" top="0.786805555555556" bottom="0.708333333333333" header="0" footer="0"/>
  <pageSetup paperSize="9" scale="85" orientation="landscape"/>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69"/>
  <sheetViews>
    <sheetView workbookViewId="0">
      <selection activeCell="A1" sqref="A1"/>
    </sheetView>
  </sheetViews>
  <sheetFormatPr defaultColWidth="9" defaultRowHeight="14.25"/>
  <cols>
    <col min="1" max="1" width="15.25" style="22" customWidth="1"/>
    <col min="2" max="2" width="12.125" style="22" customWidth="1"/>
    <col min="3" max="16384" width="9" style="22"/>
  </cols>
  <sheetData>
    <row r="1" ht="23.25" customHeight="1" spans="1:1">
      <c r="A1" s="33" t="s">
        <v>2597</v>
      </c>
    </row>
    <row r="2" ht="27" customHeight="1" spans="1:19">
      <c r="A2" s="34" t="s">
        <v>2598</v>
      </c>
      <c r="B2" s="34"/>
      <c r="C2" s="34"/>
      <c r="D2" s="34"/>
      <c r="E2" s="34"/>
      <c r="F2" s="34"/>
      <c r="G2" s="34"/>
      <c r="H2" s="34"/>
      <c r="I2" s="34"/>
      <c r="J2" s="34"/>
      <c r="K2" s="34"/>
      <c r="L2" s="34"/>
      <c r="M2" s="34"/>
      <c r="N2" s="34"/>
      <c r="O2" s="34"/>
      <c r="P2" s="34"/>
      <c r="Q2" s="34"/>
      <c r="R2" s="34"/>
      <c r="S2" s="34"/>
    </row>
    <row r="3" ht="18" customHeight="1" spans="18:19">
      <c r="R3" s="73" t="s">
        <v>1079</v>
      </c>
      <c r="S3" s="73"/>
    </row>
    <row r="4" ht="26.1" customHeight="1" spans="1:19">
      <c r="A4" s="36" t="s">
        <v>2319</v>
      </c>
      <c r="B4" s="36" t="s">
        <v>2599</v>
      </c>
      <c r="C4" s="36"/>
      <c r="D4" s="36"/>
      <c r="E4" s="36"/>
      <c r="F4" s="36"/>
      <c r="G4" s="36"/>
      <c r="H4" s="36"/>
      <c r="I4" s="36"/>
      <c r="J4" s="36"/>
      <c r="K4" s="36"/>
      <c r="L4" s="36"/>
      <c r="M4" s="36"/>
      <c r="N4" s="36" t="s">
        <v>2600</v>
      </c>
      <c r="O4" s="36"/>
      <c r="P4" s="36"/>
      <c r="Q4" s="36"/>
      <c r="R4" s="36"/>
      <c r="S4" s="36"/>
    </row>
    <row r="5" ht="26.1" customHeight="1" spans="1:19">
      <c r="A5" s="36"/>
      <c r="B5" s="69" t="s">
        <v>2224</v>
      </c>
      <c r="C5" s="70"/>
      <c r="D5" s="70"/>
      <c r="E5" s="71"/>
      <c r="F5" s="36" t="s">
        <v>2601</v>
      </c>
      <c r="G5" s="36"/>
      <c r="H5" s="36"/>
      <c r="I5" s="36"/>
      <c r="J5" s="36" t="s">
        <v>2602</v>
      </c>
      <c r="K5" s="36"/>
      <c r="L5" s="36"/>
      <c r="M5" s="36"/>
      <c r="N5" s="36" t="s">
        <v>2603</v>
      </c>
      <c r="O5" s="36"/>
      <c r="P5" s="36"/>
      <c r="Q5" s="36" t="s">
        <v>2604</v>
      </c>
      <c r="R5" s="36"/>
      <c r="S5" s="36"/>
    </row>
    <row r="6" ht="26.1" customHeight="1" spans="1:19">
      <c r="A6" s="36"/>
      <c r="B6" s="36" t="s">
        <v>2224</v>
      </c>
      <c r="C6" s="36" t="s">
        <v>2605</v>
      </c>
      <c r="D6" s="36" t="s">
        <v>2606</v>
      </c>
      <c r="E6" s="36" t="s">
        <v>2607</v>
      </c>
      <c r="F6" s="36" t="s">
        <v>2608</v>
      </c>
      <c r="G6" s="36" t="s">
        <v>2605</v>
      </c>
      <c r="H6" s="36" t="s">
        <v>2606</v>
      </c>
      <c r="I6" s="36" t="s">
        <v>2607</v>
      </c>
      <c r="J6" s="36" t="s">
        <v>2609</v>
      </c>
      <c r="K6" s="36" t="s">
        <v>2605</v>
      </c>
      <c r="L6" s="36" t="s">
        <v>2606</v>
      </c>
      <c r="M6" s="36" t="s">
        <v>2607</v>
      </c>
      <c r="N6" s="36" t="s">
        <v>2224</v>
      </c>
      <c r="O6" s="36" t="s">
        <v>2601</v>
      </c>
      <c r="P6" s="36" t="s">
        <v>2602</v>
      </c>
      <c r="Q6" s="36" t="s">
        <v>2224</v>
      </c>
      <c r="R6" s="36" t="s">
        <v>2601</v>
      </c>
      <c r="S6" s="36" t="s">
        <v>2602</v>
      </c>
    </row>
    <row r="7" ht="47.25" customHeight="1" spans="1:19">
      <c r="A7" s="36" t="s">
        <v>2323</v>
      </c>
      <c r="B7" s="36">
        <f>C7+D7+E7</f>
        <v>48497</v>
      </c>
      <c r="C7" s="36">
        <f>G7+K7</f>
        <v>30200</v>
      </c>
      <c r="D7" s="36">
        <f>H7+L7</f>
        <v>0</v>
      </c>
      <c r="E7" s="36">
        <f>I7+M7</f>
        <v>18297</v>
      </c>
      <c r="F7" s="36">
        <f>SUM(G7:I7)</f>
        <v>15997</v>
      </c>
      <c r="G7" s="36">
        <v>6700</v>
      </c>
      <c r="H7" s="36">
        <v>0</v>
      </c>
      <c r="I7" s="36">
        <v>9297</v>
      </c>
      <c r="J7" s="36">
        <f>SUM(K7:M7)</f>
        <v>32500</v>
      </c>
      <c r="K7" s="36">
        <v>23500</v>
      </c>
      <c r="L7" s="36">
        <v>0</v>
      </c>
      <c r="M7" s="36">
        <v>9000</v>
      </c>
      <c r="N7" s="36">
        <f>O7+P7</f>
        <v>18301</v>
      </c>
      <c r="O7" s="72">
        <v>9301</v>
      </c>
      <c r="P7" s="37">
        <v>9000</v>
      </c>
      <c r="Q7" s="36">
        <f>R7+S7</f>
        <v>6544</v>
      </c>
      <c r="R7" s="37">
        <v>5334</v>
      </c>
      <c r="S7" s="37">
        <v>1210</v>
      </c>
    </row>
    <row r="8" ht="26.1" customHeight="1"/>
    <row r="9" ht="26.1" customHeight="1"/>
    <row r="10" ht="26.1" customHeight="1"/>
    <row r="11" ht="26.1" customHeight="1"/>
    <row r="12" ht="26.1" customHeight="1"/>
    <row r="13" ht="26.1" customHeight="1"/>
    <row r="14" ht="26.1" customHeight="1"/>
    <row r="15" ht="26.1" customHeight="1"/>
    <row r="16" ht="26.1" customHeight="1"/>
    <row r="17" ht="26.1" customHeight="1"/>
    <row r="18" ht="26.1" customHeight="1"/>
    <row r="19" ht="26.1" customHeight="1"/>
    <row r="20" ht="26.1" customHeight="1"/>
    <row r="21" ht="26.1" customHeight="1"/>
    <row r="22" ht="26.1" customHeight="1"/>
    <row r="23" ht="26.1" customHeight="1"/>
    <row r="24" ht="26.1" customHeight="1"/>
    <row r="25" ht="26.1" customHeight="1"/>
    <row r="26" ht="26.1" customHeight="1"/>
    <row r="27" ht="26.1" customHeight="1"/>
    <row r="28" ht="26.1" customHeight="1"/>
    <row r="29" ht="26.1" customHeight="1"/>
    <row r="30" ht="26.1" customHeight="1"/>
    <row r="31" ht="26.1" customHeight="1"/>
    <row r="32" ht="26.1" customHeight="1"/>
    <row r="33" ht="26.1" customHeight="1"/>
    <row r="34" ht="26.1" customHeight="1"/>
    <row r="35" ht="26.1" customHeight="1"/>
    <row r="36" ht="26.1" customHeight="1"/>
    <row r="37" ht="26.1" customHeight="1"/>
    <row r="38" ht="26.1" customHeight="1"/>
    <row r="39" ht="26.1" customHeight="1"/>
    <row r="40" ht="26.1" customHeight="1"/>
    <row r="41" ht="26.1" customHeight="1"/>
    <row r="42" ht="26.1" customHeight="1"/>
    <row r="43" ht="26.1" customHeight="1"/>
    <row r="44" ht="26.1" customHeight="1"/>
    <row r="45" ht="26.1" customHeight="1"/>
    <row r="46" ht="26.1" customHeight="1"/>
    <row r="47" ht="26.1" customHeight="1"/>
    <row r="48" ht="26.1" customHeight="1"/>
    <row r="49" ht="26.1" customHeight="1"/>
    <row r="50" ht="26.1" customHeight="1"/>
    <row r="51" ht="26.1" customHeight="1"/>
    <row r="52" ht="26.1" customHeight="1"/>
    <row r="53" ht="26.1" customHeight="1"/>
    <row r="54" ht="26.1" customHeight="1"/>
    <row r="55" ht="26.1" customHeight="1"/>
    <row r="56" ht="26.1" customHeight="1"/>
    <row r="57" ht="26.1" customHeight="1"/>
    <row r="58" ht="26.1" customHeight="1"/>
    <row r="59" ht="26.1" customHeight="1"/>
    <row r="60" ht="26.1" customHeight="1"/>
    <row r="61" ht="26.1" customHeight="1"/>
    <row r="62" ht="26.1" customHeight="1"/>
    <row r="63" ht="26.1" customHeight="1"/>
    <row r="64" ht="26.1" customHeight="1"/>
    <row r="65" ht="26.1" customHeight="1"/>
    <row r="66" ht="26.1" customHeight="1"/>
    <row r="67" ht="26.1" customHeight="1"/>
    <row r="68" ht="26.1" customHeight="1"/>
    <row r="69" ht="26.1" customHeight="1"/>
  </sheetData>
  <mergeCells count="10">
    <mergeCell ref="A2:S2"/>
    <mergeCell ref="R3:S3"/>
    <mergeCell ref="B4:M4"/>
    <mergeCell ref="N4:S4"/>
    <mergeCell ref="B5:E5"/>
    <mergeCell ref="F5:I5"/>
    <mergeCell ref="J5:M5"/>
    <mergeCell ref="N5:P5"/>
    <mergeCell ref="Q5:S5"/>
    <mergeCell ref="A4:A6"/>
  </mergeCells>
  <printOptions horizontalCentered="1"/>
  <pageMargins left="0.747916666666667" right="0.747916666666667" top="0.786805555555556" bottom="0.708333333333333" header="0" footer="0"/>
  <pageSetup paperSize="9" orientation="portrait"/>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73"/>
  <sheetViews>
    <sheetView workbookViewId="0">
      <selection activeCell="A1" sqref="A1"/>
    </sheetView>
  </sheetViews>
  <sheetFormatPr defaultColWidth="9" defaultRowHeight="14.25"/>
  <cols>
    <col min="1" max="1" width="16" style="33" customWidth="1"/>
    <col min="2" max="2" width="38.875" style="42" customWidth="1"/>
    <col min="3" max="3" width="25" style="43" customWidth="1"/>
    <col min="4" max="4" width="47.25" style="35" customWidth="1"/>
    <col min="5" max="7" width="5.375" style="22" customWidth="1"/>
    <col min="8" max="9" width="6.375" style="22" customWidth="1"/>
    <col min="10" max="16384" width="9" style="22"/>
  </cols>
  <sheetData>
    <row r="1" ht="29.45" customHeight="1" spans="1:1">
      <c r="A1" s="33" t="s">
        <v>2610</v>
      </c>
    </row>
    <row r="2" ht="30" customHeight="1" spans="1:4">
      <c r="A2" s="44" t="s">
        <v>2611</v>
      </c>
      <c r="B2" s="44"/>
      <c r="C2" s="44"/>
      <c r="D2" s="44"/>
    </row>
    <row r="3" ht="23.45" customHeight="1" spans="1:4">
      <c r="A3" s="45"/>
      <c r="B3" s="46"/>
      <c r="C3" s="22"/>
      <c r="D3" s="47" t="s">
        <v>1079</v>
      </c>
    </row>
    <row r="4" ht="30" customHeight="1" spans="1:4">
      <c r="A4" s="48" t="s">
        <v>2612</v>
      </c>
      <c r="B4" s="49" t="s">
        <v>2613</v>
      </c>
      <c r="C4" s="50" t="s">
        <v>2614</v>
      </c>
      <c r="D4" s="48" t="s">
        <v>2615</v>
      </c>
    </row>
    <row r="5" s="38" customFormat="1" ht="30" customHeight="1" spans="1:4">
      <c r="A5" s="51" t="s">
        <v>2616</v>
      </c>
      <c r="B5" s="52" t="s">
        <v>2601</v>
      </c>
      <c r="C5" s="50">
        <f>SUM(C6:C18)</f>
        <v>6700</v>
      </c>
      <c r="D5" s="48"/>
    </row>
    <row r="6" ht="30" customHeight="1" spans="1:4">
      <c r="A6" s="53" t="s">
        <v>2617</v>
      </c>
      <c r="B6" s="54" t="s">
        <v>2618</v>
      </c>
      <c r="C6" s="55">
        <v>200</v>
      </c>
      <c r="D6" s="54" t="s">
        <v>2619</v>
      </c>
    </row>
    <row r="7" ht="30" customHeight="1" spans="1:4">
      <c r="A7" s="53" t="s">
        <v>2620</v>
      </c>
      <c r="B7" s="56" t="s">
        <v>2621</v>
      </c>
      <c r="C7" s="57">
        <v>400</v>
      </c>
      <c r="D7" s="56" t="s">
        <v>2622</v>
      </c>
    </row>
    <row r="8" s="39" customFormat="1" ht="30" customHeight="1" spans="1:4">
      <c r="A8" s="53" t="s">
        <v>2623</v>
      </c>
      <c r="B8" s="54" t="s">
        <v>2624</v>
      </c>
      <c r="C8" s="55">
        <v>698.69</v>
      </c>
      <c r="D8" s="54" t="s">
        <v>2625</v>
      </c>
    </row>
    <row r="9" s="39" customFormat="1" ht="30" customHeight="1" spans="1:4">
      <c r="A9" s="53" t="s">
        <v>2626</v>
      </c>
      <c r="B9" s="58" t="s">
        <v>2627</v>
      </c>
      <c r="C9" s="59">
        <v>1349.42</v>
      </c>
      <c r="D9" s="58" t="s">
        <v>2628</v>
      </c>
    </row>
    <row r="10" s="39" customFormat="1" ht="30" customHeight="1" spans="1:4">
      <c r="A10" s="53" t="s">
        <v>2626</v>
      </c>
      <c r="B10" s="58" t="s">
        <v>2627</v>
      </c>
      <c r="C10" s="59">
        <v>1751.89</v>
      </c>
      <c r="D10" s="58" t="s">
        <v>2629</v>
      </c>
    </row>
    <row r="11" s="40" customFormat="1" ht="30" customHeight="1" spans="1:4">
      <c r="A11" s="60" t="s">
        <v>2617</v>
      </c>
      <c r="B11" s="56" t="s">
        <v>2618</v>
      </c>
      <c r="C11" s="57">
        <v>500</v>
      </c>
      <c r="D11" s="56" t="s">
        <v>2630</v>
      </c>
    </row>
    <row r="12" s="33" customFormat="1" ht="30" customHeight="1" spans="1:4">
      <c r="A12" s="60" t="s">
        <v>2617</v>
      </c>
      <c r="B12" s="56" t="s">
        <v>2618</v>
      </c>
      <c r="C12" s="57">
        <v>500</v>
      </c>
      <c r="D12" s="56" t="s">
        <v>2630</v>
      </c>
    </row>
    <row r="13" ht="30" customHeight="1" spans="1:4">
      <c r="A13" s="60" t="s">
        <v>2631</v>
      </c>
      <c r="B13" s="56" t="s">
        <v>2632</v>
      </c>
      <c r="C13" s="57">
        <v>350</v>
      </c>
      <c r="D13" s="56" t="s">
        <v>2633</v>
      </c>
    </row>
    <row r="14" ht="30" customHeight="1" spans="1:4">
      <c r="A14" s="60" t="s">
        <v>2617</v>
      </c>
      <c r="B14" s="56" t="s">
        <v>2618</v>
      </c>
      <c r="C14" s="57">
        <v>200</v>
      </c>
      <c r="D14" s="56" t="s">
        <v>2634</v>
      </c>
    </row>
    <row r="15" s="41" customFormat="1" ht="30" customHeight="1" spans="1:4">
      <c r="A15" s="60" t="s">
        <v>2635</v>
      </c>
      <c r="B15" s="56" t="s">
        <v>2636</v>
      </c>
      <c r="C15" s="57">
        <v>200</v>
      </c>
      <c r="D15" s="56" t="s">
        <v>2637</v>
      </c>
    </row>
    <row r="16" s="41" customFormat="1" ht="30" customHeight="1" spans="1:4">
      <c r="A16" s="53" t="s">
        <v>2635</v>
      </c>
      <c r="B16" s="54" t="s">
        <v>2636</v>
      </c>
      <c r="C16" s="55">
        <v>230</v>
      </c>
      <c r="D16" s="54" t="s">
        <v>2637</v>
      </c>
    </row>
    <row r="17" s="41" customFormat="1" ht="30" customHeight="1" spans="1:4">
      <c r="A17" s="53" t="s">
        <v>2635</v>
      </c>
      <c r="B17" s="61" t="s">
        <v>2636</v>
      </c>
      <c r="C17" s="57">
        <v>210</v>
      </c>
      <c r="D17" s="56" t="s">
        <v>2638</v>
      </c>
    </row>
    <row r="18" ht="30" customHeight="1" spans="1:4">
      <c r="A18" s="53" t="s">
        <v>2635</v>
      </c>
      <c r="B18" s="61" t="s">
        <v>2636</v>
      </c>
      <c r="C18" s="57">
        <v>110</v>
      </c>
      <c r="D18" s="56" t="s">
        <v>2638</v>
      </c>
    </row>
    <row r="19" s="38" customFormat="1" ht="30" customHeight="1" spans="1:4">
      <c r="A19" s="62"/>
      <c r="B19" s="63" t="s">
        <v>2602</v>
      </c>
      <c r="C19" s="64">
        <f>C20</f>
        <v>23500</v>
      </c>
      <c r="D19" s="65"/>
    </row>
    <row r="20" ht="30" customHeight="1" spans="1:4">
      <c r="A20" s="53" t="s">
        <v>2639</v>
      </c>
      <c r="B20" s="56" t="s">
        <v>2640</v>
      </c>
      <c r="C20" s="57">
        <v>23500</v>
      </c>
      <c r="D20" s="56" t="s">
        <v>2641</v>
      </c>
    </row>
    <row r="21" s="38" customFormat="1" ht="30" customHeight="1" spans="1:4">
      <c r="A21" s="62"/>
      <c r="B21" s="63"/>
      <c r="C21" s="64">
        <f>C5+C19</f>
        <v>30200</v>
      </c>
      <c r="D21" s="65"/>
    </row>
    <row r="22" ht="30" customHeight="1"/>
    <row r="23" ht="30" customHeight="1"/>
    <row r="24" ht="30" customHeight="1"/>
    <row r="25" ht="30" customHeight="1"/>
    <row r="26" ht="30" customHeight="1"/>
    <row r="27" ht="30" customHeight="1"/>
    <row r="28" ht="30" customHeight="1"/>
    <row r="29" ht="30" customHeight="1"/>
    <row r="30" ht="30" customHeight="1"/>
    <row r="31" ht="30" customHeight="1"/>
    <row r="32" ht="26.1" customHeight="1"/>
    <row r="33" ht="26.1" customHeight="1"/>
    <row r="34" ht="26.1" customHeight="1"/>
    <row r="35" ht="26.1" customHeight="1"/>
    <row r="36" ht="26.1" customHeight="1"/>
    <row r="37" ht="26.1" customHeight="1"/>
    <row r="38" ht="26.1" customHeight="1"/>
    <row r="39" ht="26.1" customHeight="1"/>
    <row r="40" ht="26.1" customHeight="1"/>
    <row r="41" ht="26.1" customHeight="1"/>
    <row r="42" ht="26.1" customHeight="1"/>
    <row r="43" ht="26.1" customHeight="1"/>
    <row r="44" ht="26.1" customHeight="1"/>
    <row r="45" ht="26.1" customHeight="1"/>
    <row r="46" ht="26.1" customHeight="1"/>
    <row r="47" ht="26.1" customHeight="1"/>
    <row r="48" ht="26.1" customHeight="1" spans="2:12">
      <c r="B48" s="66"/>
      <c r="C48" s="67"/>
      <c r="D48" s="66"/>
      <c r="E48" s="68"/>
      <c r="F48" s="68"/>
      <c r="G48" s="68"/>
      <c r="H48" s="68"/>
      <c r="I48" s="68"/>
      <c r="J48" s="68"/>
      <c r="K48" s="68"/>
      <c r="L48" s="68"/>
    </row>
    <row r="49" ht="26.1" customHeight="1" spans="1:12">
      <c r="A49" s="68"/>
      <c r="B49" s="66"/>
      <c r="C49" s="67"/>
      <c r="D49" s="66"/>
      <c r="E49" s="68"/>
      <c r="F49" s="68"/>
      <c r="G49" s="68"/>
      <c r="H49" s="68"/>
      <c r="I49" s="68"/>
      <c r="J49" s="68"/>
      <c r="K49" s="68"/>
      <c r="L49" s="68"/>
    </row>
    <row r="50" ht="26.1" customHeight="1" spans="1:12">
      <c r="A50" s="68"/>
      <c r="B50" s="66"/>
      <c r="C50" s="67"/>
      <c r="D50" s="66"/>
      <c r="E50" s="68"/>
      <c r="F50" s="68"/>
      <c r="G50" s="68"/>
      <c r="H50" s="68"/>
      <c r="I50" s="68"/>
      <c r="J50" s="68"/>
      <c r="K50" s="68"/>
      <c r="L50" s="68"/>
    </row>
    <row r="51" ht="26.1" customHeight="1" spans="1:12">
      <c r="A51" s="68"/>
      <c r="B51" s="66"/>
      <c r="C51" s="67"/>
      <c r="D51" s="66"/>
      <c r="E51" s="68"/>
      <c r="F51" s="68"/>
      <c r="G51" s="68"/>
      <c r="H51" s="68"/>
      <c r="I51" s="68"/>
      <c r="J51" s="68"/>
      <c r="K51" s="68"/>
      <c r="L51" s="68"/>
    </row>
    <row r="52" ht="26.1" customHeight="1" spans="1:12">
      <c r="A52" s="68"/>
      <c r="B52" s="66"/>
      <c r="C52" s="67"/>
      <c r="D52" s="66"/>
      <c r="E52" s="68"/>
      <c r="F52" s="68"/>
      <c r="G52" s="68"/>
      <c r="H52" s="68"/>
      <c r="I52" s="68"/>
      <c r="J52" s="68"/>
      <c r="K52" s="68"/>
      <c r="L52" s="68"/>
    </row>
    <row r="53" ht="26.1" customHeight="1" spans="1:12">
      <c r="A53" s="68"/>
      <c r="B53" s="66"/>
      <c r="C53" s="67"/>
      <c r="D53" s="66"/>
      <c r="E53" s="68"/>
      <c r="F53" s="68"/>
      <c r="G53" s="68"/>
      <c r="H53" s="68"/>
      <c r="I53" s="68"/>
      <c r="J53" s="68"/>
      <c r="K53" s="68"/>
      <c r="L53" s="68"/>
    </row>
    <row r="54" ht="26.1" customHeight="1" spans="1:12">
      <c r="A54" s="68"/>
      <c r="B54" s="66"/>
      <c r="C54" s="67"/>
      <c r="D54" s="66"/>
      <c r="E54" s="68"/>
      <c r="F54" s="68"/>
      <c r="G54" s="68"/>
      <c r="H54" s="68"/>
      <c r="I54" s="68"/>
      <c r="J54" s="68"/>
      <c r="K54" s="68"/>
      <c r="L54" s="68"/>
    </row>
    <row r="55" ht="26.1" customHeight="1" spans="1:12">
      <c r="A55" s="68"/>
      <c r="B55" s="66"/>
      <c r="C55" s="67"/>
      <c r="D55" s="66"/>
      <c r="E55" s="68"/>
      <c r="F55" s="68"/>
      <c r="G55" s="68"/>
      <c r="H55" s="68"/>
      <c r="I55" s="68"/>
      <c r="J55" s="68"/>
      <c r="K55" s="68"/>
      <c r="L55" s="68"/>
    </row>
    <row r="56" ht="26.1" customHeight="1" spans="1:12">
      <c r="A56" s="68"/>
      <c r="B56" s="66"/>
      <c r="C56" s="67"/>
      <c r="D56" s="66"/>
      <c r="E56" s="68"/>
      <c r="F56" s="68"/>
      <c r="G56" s="68"/>
      <c r="H56" s="68"/>
      <c r="I56" s="68"/>
      <c r="J56" s="68"/>
      <c r="K56" s="68"/>
      <c r="L56" s="68"/>
    </row>
    <row r="57" ht="26.1" customHeight="1" spans="1:12">
      <c r="A57" s="68"/>
      <c r="B57" s="66"/>
      <c r="C57" s="67"/>
      <c r="D57" s="66"/>
      <c r="E57" s="68"/>
      <c r="F57" s="68"/>
      <c r="G57" s="68"/>
      <c r="H57" s="68"/>
      <c r="I57" s="68"/>
      <c r="J57" s="68"/>
      <c r="K57" s="68"/>
      <c r="L57" s="68"/>
    </row>
    <row r="58" ht="26.1" customHeight="1" spans="1:12">
      <c r="A58" s="68"/>
      <c r="B58" s="66"/>
      <c r="C58" s="67"/>
      <c r="D58" s="66"/>
      <c r="E58" s="68"/>
      <c r="F58" s="68"/>
      <c r="G58" s="68"/>
      <c r="H58" s="68"/>
      <c r="I58" s="68"/>
      <c r="J58" s="68"/>
      <c r="K58" s="68"/>
      <c r="L58" s="68"/>
    </row>
    <row r="59" ht="26.1" customHeight="1" spans="1:12">
      <c r="A59" s="68"/>
      <c r="B59" s="66"/>
      <c r="C59" s="67"/>
      <c r="D59" s="66"/>
      <c r="E59" s="68"/>
      <c r="F59" s="68"/>
      <c r="G59" s="68"/>
      <c r="H59" s="68"/>
      <c r="I59" s="68"/>
      <c r="J59" s="68"/>
      <c r="K59" s="68"/>
      <c r="L59" s="68"/>
    </row>
    <row r="60" ht="26.1" customHeight="1" spans="1:12">
      <c r="A60" s="68"/>
      <c r="B60" s="66"/>
      <c r="C60" s="67"/>
      <c r="D60" s="66"/>
      <c r="E60" s="68"/>
      <c r="F60" s="68"/>
      <c r="G60" s="68"/>
      <c r="H60" s="68"/>
      <c r="I60" s="68"/>
      <c r="J60" s="68"/>
      <c r="K60" s="68"/>
      <c r="L60" s="68"/>
    </row>
    <row r="61" ht="26.1" customHeight="1" spans="1:12">
      <c r="A61" s="68"/>
      <c r="B61" s="66"/>
      <c r="C61" s="67"/>
      <c r="D61" s="66"/>
      <c r="E61" s="68"/>
      <c r="F61" s="68"/>
      <c r="G61" s="68"/>
      <c r="H61" s="68"/>
      <c r="I61" s="68"/>
      <c r="J61" s="68"/>
      <c r="K61" s="68"/>
      <c r="L61" s="68"/>
    </row>
    <row r="62" ht="26.1" customHeight="1" spans="1:12">
      <c r="A62" s="68"/>
      <c r="B62" s="66"/>
      <c r="C62" s="67"/>
      <c r="D62" s="66"/>
      <c r="E62" s="68"/>
      <c r="F62" s="68"/>
      <c r="G62" s="68"/>
      <c r="H62" s="68"/>
      <c r="I62" s="68"/>
      <c r="J62" s="68"/>
      <c r="K62" s="68"/>
      <c r="L62" s="68"/>
    </row>
    <row r="63" ht="26.1" customHeight="1" spans="1:12">
      <c r="A63" s="68"/>
      <c r="B63" s="66"/>
      <c r="C63" s="67"/>
      <c r="D63" s="66"/>
      <c r="E63" s="68"/>
      <c r="F63" s="68"/>
      <c r="G63" s="68"/>
      <c r="H63" s="68"/>
      <c r="I63" s="68"/>
      <c r="J63" s="68"/>
      <c r="K63" s="68"/>
      <c r="L63" s="68"/>
    </row>
    <row r="64" ht="26.1" customHeight="1" spans="1:12">
      <c r="A64" s="68"/>
      <c r="B64" s="66"/>
      <c r="C64" s="67"/>
      <c r="D64" s="66"/>
      <c r="E64" s="68"/>
      <c r="F64" s="68"/>
      <c r="G64" s="68"/>
      <c r="H64" s="68"/>
      <c r="I64" s="68"/>
      <c r="J64" s="68"/>
      <c r="K64" s="68"/>
      <c r="L64" s="68"/>
    </row>
    <row r="65" ht="26.1" customHeight="1" spans="1:12">
      <c r="A65" s="68"/>
      <c r="B65" s="66"/>
      <c r="C65" s="67"/>
      <c r="D65" s="66"/>
      <c r="E65" s="68"/>
      <c r="F65" s="68"/>
      <c r="G65" s="68"/>
      <c r="H65" s="68"/>
      <c r="I65" s="68"/>
      <c r="J65" s="68"/>
      <c r="K65" s="68"/>
      <c r="L65" s="68"/>
    </row>
    <row r="66" ht="26.1" customHeight="1" spans="1:12">
      <c r="A66" s="68"/>
      <c r="B66" s="66"/>
      <c r="C66" s="67"/>
      <c r="D66" s="66"/>
      <c r="E66" s="68"/>
      <c r="F66" s="68"/>
      <c r="G66" s="68"/>
      <c r="H66" s="68"/>
      <c r="I66" s="68"/>
      <c r="J66" s="68"/>
      <c r="K66" s="68"/>
      <c r="L66" s="68"/>
    </row>
    <row r="67" ht="26.1" customHeight="1" spans="1:12">
      <c r="A67" s="68"/>
      <c r="B67" s="66"/>
      <c r="C67" s="67"/>
      <c r="D67" s="66"/>
      <c r="E67" s="68"/>
      <c r="F67" s="68"/>
      <c r="G67" s="68"/>
      <c r="H67" s="68"/>
      <c r="I67" s="68"/>
      <c r="J67" s="68"/>
      <c r="K67" s="68"/>
      <c r="L67" s="68"/>
    </row>
    <row r="68" ht="26.1" customHeight="1" spans="1:12">
      <c r="A68" s="68"/>
      <c r="B68" s="66"/>
      <c r="C68" s="67"/>
      <c r="D68" s="66"/>
      <c r="E68" s="68"/>
      <c r="F68" s="68"/>
      <c r="G68" s="68"/>
      <c r="H68" s="68"/>
      <c r="I68" s="68"/>
      <c r="J68" s="68"/>
      <c r="K68" s="68"/>
      <c r="L68" s="68"/>
    </row>
    <row r="69" ht="26.1" customHeight="1" spans="1:12">
      <c r="A69" s="68"/>
      <c r="B69" s="66"/>
      <c r="C69" s="67"/>
      <c r="D69" s="66"/>
      <c r="E69" s="68"/>
      <c r="F69" s="68"/>
      <c r="G69" s="68"/>
      <c r="H69" s="68"/>
      <c r="I69" s="68"/>
      <c r="J69" s="68"/>
      <c r="K69" s="68"/>
      <c r="L69" s="68"/>
    </row>
    <row r="70" ht="18.95" customHeight="1" spans="1:12">
      <c r="A70" s="68"/>
      <c r="B70" s="66"/>
      <c r="C70" s="67"/>
      <c r="D70" s="66"/>
      <c r="E70" s="68"/>
      <c r="F70" s="68"/>
      <c r="G70" s="68"/>
      <c r="H70" s="68"/>
      <c r="I70" s="68"/>
      <c r="J70" s="68"/>
      <c r="K70" s="68"/>
      <c r="L70" s="68"/>
    </row>
    <row r="71" ht="20.1" customHeight="1" spans="1:12">
      <c r="A71" s="68"/>
      <c r="B71" s="66"/>
      <c r="C71" s="67"/>
      <c r="D71" s="66"/>
      <c r="E71" s="68"/>
      <c r="F71" s="68"/>
      <c r="G71" s="68"/>
      <c r="H71" s="68"/>
      <c r="I71" s="68"/>
      <c r="J71" s="68"/>
      <c r="K71" s="68"/>
      <c r="L71" s="68"/>
    </row>
    <row r="72" spans="1:12">
      <c r="A72" s="68"/>
      <c r="B72" s="66"/>
      <c r="C72" s="67"/>
      <c r="D72" s="66"/>
      <c r="E72" s="68"/>
      <c r="F72" s="68"/>
      <c r="G72" s="68"/>
      <c r="H72" s="68"/>
      <c r="I72" s="68"/>
      <c r="J72" s="68"/>
      <c r="K72" s="68"/>
      <c r="L72" s="68"/>
    </row>
    <row r="73" spans="1:1">
      <c r="A73" s="68"/>
    </row>
  </sheetData>
  <mergeCells count="1">
    <mergeCell ref="A2:D2"/>
  </mergeCells>
  <printOptions horizontalCentered="1"/>
  <pageMargins left="0.747916666666667" right="0.747916666666667" top="0.786805555555556" bottom="0.708333333333333" header="0" footer="0"/>
  <pageSetup paperSize="9" orientation="portrait"/>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71"/>
  <sheetViews>
    <sheetView workbookViewId="0">
      <selection activeCell="A1" sqref="A1"/>
    </sheetView>
  </sheetViews>
  <sheetFormatPr defaultColWidth="9" defaultRowHeight="14.25" outlineLevelCol="6"/>
  <cols>
    <col min="1" max="1" width="15.625" style="22" customWidth="1"/>
    <col min="2" max="2" width="14.375" style="22" customWidth="1"/>
    <col min="3" max="3" width="15.125" style="22" customWidth="1"/>
    <col min="4" max="4" width="14.25" style="22" customWidth="1"/>
    <col min="5" max="5" width="16.875" style="22" customWidth="1"/>
    <col min="6" max="6" width="16.5" style="22" customWidth="1"/>
    <col min="7" max="7" width="19.625" style="22" customWidth="1"/>
    <col min="8" max="16384" width="9" style="22"/>
  </cols>
  <sheetData>
    <row r="1" ht="21.75" customHeight="1" spans="1:1">
      <c r="A1" s="33" t="s">
        <v>2642</v>
      </c>
    </row>
    <row r="2" ht="42" customHeight="1" spans="1:7">
      <c r="A2" s="34" t="s">
        <v>2643</v>
      </c>
      <c r="B2" s="34"/>
      <c r="C2" s="34"/>
      <c r="D2" s="34"/>
      <c r="E2" s="34"/>
      <c r="F2" s="34"/>
      <c r="G2" s="34"/>
    </row>
    <row r="3" ht="46.5" customHeight="1" spans="7:7">
      <c r="G3" s="35" t="s">
        <v>1079</v>
      </c>
    </row>
    <row r="4" ht="39.75" customHeight="1" spans="1:7">
      <c r="A4" s="36" t="s">
        <v>2319</v>
      </c>
      <c r="B4" s="36" t="s">
        <v>2644</v>
      </c>
      <c r="C4" s="36"/>
      <c r="D4" s="36"/>
      <c r="E4" s="36" t="s">
        <v>2645</v>
      </c>
      <c r="F4" s="36"/>
      <c r="G4" s="36"/>
    </row>
    <row r="5" ht="39.75" customHeight="1" spans="1:7">
      <c r="A5" s="36"/>
      <c r="B5" s="36" t="s">
        <v>2224</v>
      </c>
      <c r="C5" s="36" t="s">
        <v>2322</v>
      </c>
      <c r="D5" s="36" t="s">
        <v>2537</v>
      </c>
      <c r="E5" s="36" t="s">
        <v>2224</v>
      </c>
      <c r="F5" s="36" t="s">
        <v>2322</v>
      </c>
      <c r="G5" s="36" t="s">
        <v>2537</v>
      </c>
    </row>
    <row r="6" ht="56.25" customHeight="1" spans="1:7">
      <c r="A6" s="36" t="s">
        <v>2323</v>
      </c>
      <c r="B6" s="36">
        <f>C6+D6</f>
        <v>15448</v>
      </c>
      <c r="C6" s="37">
        <v>12755</v>
      </c>
      <c r="D6" s="37">
        <v>2693</v>
      </c>
      <c r="E6" s="36">
        <f>F6+G6</f>
        <v>8203</v>
      </c>
      <c r="F6" s="37">
        <v>5576</v>
      </c>
      <c r="G6" s="37">
        <v>2627</v>
      </c>
    </row>
    <row r="17" ht="26.1" customHeight="1"/>
    <row r="18" ht="26.1" customHeight="1"/>
    <row r="19" ht="26.1" customHeight="1"/>
    <row r="20" ht="26.1" customHeight="1"/>
    <row r="21" ht="26.1" customHeight="1"/>
    <row r="22" ht="26.1" customHeight="1"/>
    <row r="23" ht="26.1" customHeight="1"/>
    <row r="24" ht="26.1" customHeight="1"/>
    <row r="25" ht="26.1" customHeight="1"/>
    <row r="26" ht="26.1" customHeight="1"/>
    <row r="27" ht="26.1" customHeight="1"/>
    <row r="28" ht="26.1" customHeight="1"/>
    <row r="29" ht="26.1" customHeight="1"/>
    <row r="30" ht="26.1" customHeight="1"/>
    <row r="31" ht="26.1" customHeight="1"/>
    <row r="32" ht="26.1" customHeight="1"/>
    <row r="33" ht="26.1" customHeight="1"/>
    <row r="34" ht="26.1" customHeight="1"/>
    <row r="35" ht="26.1" customHeight="1"/>
    <row r="36" ht="26.1" customHeight="1"/>
    <row r="37" ht="26.1" customHeight="1"/>
    <row r="38" ht="26.1" customHeight="1"/>
    <row r="39" ht="26.1" customHeight="1"/>
    <row r="40" ht="26.1" customHeight="1"/>
    <row r="41" ht="26.1" customHeight="1"/>
    <row r="42" ht="26.1" customHeight="1"/>
    <row r="43" ht="26.1" customHeight="1"/>
    <row r="44" ht="26.1" customHeight="1"/>
    <row r="45" ht="26.1" customHeight="1"/>
    <row r="46" ht="26.1" customHeight="1"/>
    <row r="47" ht="26.1" customHeight="1"/>
    <row r="48" ht="26.1" customHeight="1"/>
    <row r="49" ht="26.1" customHeight="1"/>
    <row r="50" ht="26.1" customHeight="1"/>
    <row r="51" ht="26.1" customHeight="1"/>
    <row r="52" ht="26.1" customHeight="1"/>
    <row r="53" ht="26.1" customHeight="1"/>
    <row r="54" ht="26.1" customHeight="1"/>
    <row r="55" ht="26.1" customHeight="1"/>
    <row r="56" ht="26.1" customHeight="1"/>
    <row r="57" ht="26.1" customHeight="1"/>
    <row r="58" ht="26.1" customHeight="1"/>
    <row r="59" ht="26.1" customHeight="1"/>
    <row r="60" ht="26.1" customHeight="1"/>
    <row r="61" ht="26.1" customHeight="1"/>
    <row r="62" ht="26.1" customHeight="1"/>
    <row r="63" ht="26.1" customHeight="1"/>
    <row r="64" ht="26.1" customHeight="1"/>
    <row r="65" ht="26.1" customHeight="1"/>
    <row r="66" ht="26.1" customHeight="1"/>
    <row r="67" ht="26.1" customHeight="1"/>
    <row r="68" ht="26.1" customHeight="1"/>
    <row r="69" ht="26.1" customHeight="1"/>
    <row r="70" ht="18.95" customHeight="1"/>
    <row r="71" ht="20.1" customHeight="1"/>
  </sheetData>
  <mergeCells count="4">
    <mergeCell ref="A2:G2"/>
    <mergeCell ref="B4:D4"/>
    <mergeCell ref="E4:G4"/>
    <mergeCell ref="A4:A5"/>
  </mergeCells>
  <printOptions horizontalCentered="1"/>
  <pageMargins left="0.747916666666667" right="0.747916666666667" top="0.786805555555556" bottom="0.708333333333333" header="0" footer="0"/>
  <pageSetup paperSize="9" orientation="portrait"/>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8"/>
  <sheetViews>
    <sheetView workbookViewId="0">
      <selection activeCell="M7" sqref="M7"/>
    </sheetView>
  </sheetViews>
  <sheetFormatPr defaultColWidth="9.5" defaultRowHeight="14.25" outlineLevelRow="7"/>
  <cols>
    <col min="1" max="16384" width="9.5" style="22" customWidth="1"/>
  </cols>
  <sheetData>
    <row r="1" ht="18" customHeight="1" spans="1:12">
      <c r="A1" s="23" t="s">
        <v>2646</v>
      </c>
      <c r="B1" s="23"/>
      <c r="C1" s="23"/>
      <c r="D1" s="23"/>
      <c r="E1" s="23"/>
      <c r="F1" s="23"/>
      <c r="G1" s="23"/>
      <c r="H1" s="23"/>
      <c r="I1" s="23"/>
      <c r="J1" s="23"/>
      <c r="K1" s="23"/>
      <c r="L1" s="23"/>
    </row>
    <row r="2" ht="22.5" spans="1:12">
      <c r="A2" s="24" t="s">
        <v>2647</v>
      </c>
      <c r="B2" s="24"/>
      <c r="C2" s="24"/>
      <c r="D2" s="24"/>
      <c r="E2" s="24"/>
      <c r="F2" s="24"/>
      <c r="G2" s="24"/>
      <c r="H2" s="24"/>
      <c r="I2" s="24"/>
      <c r="J2" s="24"/>
      <c r="K2" s="24"/>
      <c r="L2" s="24"/>
    </row>
    <row r="3" ht="27.95" customHeight="1" spans="7:12">
      <c r="G3" s="25"/>
      <c r="H3" s="25"/>
      <c r="I3" s="25"/>
      <c r="J3" s="25"/>
      <c r="K3" s="25"/>
      <c r="L3" s="32" t="s">
        <v>1079</v>
      </c>
    </row>
    <row r="4" ht="25.5" customHeight="1" spans="1:12">
      <c r="A4" s="26" t="s">
        <v>2648</v>
      </c>
      <c r="B4" s="26"/>
      <c r="C4" s="26"/>
      <c r="D4" s="26"/>
      <c r="E4" s="26"/>
      <c r="F4" s="26"/>
      <c r="G4" s="26" t="s">
        <v>2649</v>
      </c>
      <c r="H4" s="26"/>
      <c r="I4" s="26"/>
      <c r="J4" s="26"/>
      <c r="K4" s="26"/>
      <c r="L4" s="26"/>
    </row>
    <row r="5" ht="29.25" customHeight="1" spans="1:12">
      <c r="A5" s="27" t="s">
        <v>2609</v>
      </c>
      <c r="B5" s="27" t="s">
        <v>2650</v>
      </c>
      <c r="C5" s="27" t="s">
        <v>2651</v>
      </c>
      <c r="D5" s="26" t="s">
        <v>2652</v>
      </c>
      <c r="E5" s="26"/>
      <c r="F5" s="27" t="s">
        <v>2653</v>
      </c>
      <c r="G5" s="28" t="s">
        <v>2609</v>
      </c>
      <c r="H5" s="28" t="s">
        <v>2650</v>
      </c>
      <c r="I5" s="28" t="s">
        <v>2651</v>
      </c>
      <c r="J5" s="26" t="s">
        <v>2652</v>
      </c>
      <c r="K5" s="26"/>
      <c r="L5" s="27" t="s">
        <v>2653</v>
      </c>
    </row>
    <row r="6" ht="58" customHeight="1" spans="1:12">
      <c r="A6" s="27"/>
      <c r="B6" s="27"/>
      <c r="C6" s="27"/>
      <c r="D6" s="27" t="s">
        <v>2654</v>
      </c>
      <c r="E6" s="27" t="s">
        <v>2655</v>
      </c>
      <c r="F6" s="27"/>
      <c r="G6" s="28"/>
      <c r="H6" s="28"/>
      <c r="I6" s="28"/>
      <c r="J6" s="28" t="s">
        <v>2654</v>
      </c>
      <c r="K6" s="28" t="s">
        <v>2655</v>
      </c>
      <c r="L6" s="27"/>
    </row>
    <row r="7" ht="48.75" customHeight="1" spans="1:12">
      <c r="A7" s="29">
        <f>B7+C7+F7</f>
        <v>2102.02</v>
      </c>
      <c r="B7" s="29">
        <v>1314.56</v>
      </c>
      <c r="C7" s="29">
        <v>778.46</v>
      </c>
      <c r="D7" s="29"/>
      <c r="E7" s="30">
        <v>778.46</v>
      </c>
      <c r="F7" s="30">
        <v>9</v>
      </c>
      <c r="G7" s="29">
        <f>H7+I7+L7</f>
        <v>1997.37</v>
      </c>
      <c r="H7" s="29">
        <v>1248.83</v>
      </c>
      <c r="I7" s="29">
        <v>739.54</v>
      </c>
      <c r="J7" s="29">
        <v>0</v>
      </c>
      <c r="K7" s="30">
        <v>739.54</v>
      </c>
      <c r="L7" s="30">
        <v>9</v>
      </c>
    </row>
    <row r="8" ht="128.25" customHeight="1" spans="1:12">
      <c r="A8" s="31" t="s">
        <v>2656</v>
      </c>
      <c r="B8" s="31"/>
      <c r="C8" s="31"/>
      <c r="D8" s="31"/>
      <c r="E8" s="31"/>
      <c r="F8" s="31"/>
      <c r="G8" s="31"/>
      <c r="H8" s="31"/>
      <c r="I8" s="31"/>
      <c r="J8" s="31"/>
      <c r="K8" s="31"/>
      <c r="L8" s="31"/>
    </row>
  </sheetData>
  <mergeCells count="15">
    <mergeCell ref="A1:L1"/>
    <mergeCell ref="A2:L2"/>
    <mergeCell ref="A4:F4"/>
    <mergeCell ref="G4:L4"/>
    <mergeCell ref="D5:E5"/>
    <mergeCell ref="J5:K5"/>
    <mergeCell ref="A8:L8"/>
    <mergeCell ref="A5:A6"/>
    <mergeCell ref="B5:B6"/>
    <mergeCell ref="C5:C6"/>
    <mergeCell ref="F5:F6"/>
    <mergeCell ref="G5:G6"/>
    <mergeCell ref="H5:H6"/>
    <mergeCell ref="I5:I6"/>
    <mergeCell ref="L5:L6"/>
  </mergeCells>
  <printOptions horizontalCentered="1"/>
  <pageMargins left="0.747916666666667" right="0.747916666666667" top="0.786805555555556" bottom="0.708333333333333" header="0" footer="0"/>
  <pageSetup paperSize="9" orientation="landscape"/>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28"/>
  <sheetViews>
    <sheetView tabSelected="1" zoomScale="70" zoomScaleNormal="70" workbookViewId="0">
      <selection activeCell="A3" sqref="A3"/>
    </sheetView>
  </sheetViews>
  <sheetFormatPr defaultColWidth="8.75" defaultRowHeight="14.25"/>
  <cols>
    <col min="1" max="1" width="193.391666666667" customWidth="1"/>
    <col min="257" max="257" width="182.25" customWidth="1"/>
    <col min="513" max="513" width="182.25" customWidth="1"/>
    <col min="769" max="769" width="182.25" customWidth="1"/>
    <col min="1025" max="1025" width="182.25" customWidth="1"/>
    <col min="1281" max="1281" width="182.25" customWidth="1"/>
    <col min="1537" max="1537" width="182.25" customWidth="1"/>
    <col min="1793" max="1793" width="182.25" customWidth="1"/>
    <col min="2049" max="2049" width="182.25" customWidth="1"/>
    <col min="2305" max="2305" width="182.25" customWidth="1"/>
    <col min="2561" max="2561" width="182.25" customWidth="1"/>
    <col min="2817" max="2817" width="182.25" customWidth="1"/>
    <col min="3073" max="3073" width="182.25" customWidth="1"/>
    <col min="3329" max="3329" width="182.25" customWidth="1"/>
    <col min="3585" max="3585" width="182.25" customWidth="1"/>
    <col min="3841" max="3841" width="182.25" customWidth="1"/>
    <col min="4097" max="4097" width="182.25" customWidth="1"/>
    <col min="4353" max="4353" width="182.25" customWidth="1"/>
    <col min="4609" max="4609" width="182.25" customWidth="1"/>
    <col min="4865" max="4865" width="182.25" customWidth="1"/>
    <col min="5121" max="5121" width="182.25" customWidth="1"/>
    <col min="5377" max="5377" width="182.25" customWidth="1"/>
    <col min="5633" max="5633" width="182.25" customWidth="1"/>
    <col min="5889" max="5889" width="182.25" customWidth="1"/>
    <col min="6145" max="6145" width="182.25" customWidth="1"/>
    <col min="6401" max="6401" width="182.25" customWidth="1"/>
    <col min="6657" max="6657" width="182.25" customWidth="1"/>
    <col min="6913" max="6913" width="182.25" customWidth="1"/>
    <col min="7169" max="7169" width="182.25" customWidth="1"/>
    <col min="7425" max="7425" width="182.25" customWidth="1"/>
    <col min="7681" max="7681" width="182.25" customWidth="1"/>
    <col min="7937" max="7937" width="182.25" customWidth="1"/>
    <col min="8193" max="8193" width="182.25" customWidth="1"/>
    <col min="8449" max="8449" width="182.25" customWidth="1"/>
    <col min="8705" max="8705" width="182.25" customWidth="1"/>
    <col min="8961" max="8961" width="182.25" customWidth="1"/>
    <col min="9217" max="9217" width="182.25" customWidth="1"/>
    <col min="9473" max="9473" width="182.25" customWidth="1"/>
    <col min="9729" max="9729" width="182.25" customWidth="1"/>
    <col min="9985" max="9985" width="182.25" customWidth="1"/>
    <col min="10241" max="10241" width="182.25" customWidth="1"/>
    <col min="10497" max="10497" width="182.25" customWidth="1"/>
    <col min="10753" max="10753" width="182.25" customWidth="1"/>
    <col min="11009" max="11009" width="182.25" customWidth="1"/>
    <col min="11265" max="11265" width="182.25" customWidth="1"/>
    <col min="11521" max="11521" width="182.25" customWidth="1"/>
    <col min="11777" max="11777" width="182.25" customWidth="1"/>
    <col min="12033" max="12033" width="182.25" customWidth="1"/>
    <col min="12289" max="12289" width="182.25" customWidth="1"/>
    <col min="12545" max="12545" width="182.25" customWidth="1"/>
    <col min="12801" max="12801" width="182.25" customWidth="1"/>
    <col min="13057" max="13057" width="182.25" customWidth="1"/>
    <col min="13313" max="13313" width="182.25" customWidth="1"/>
    <col min="13569" max="13569" width="182.25" customWidth="1"/>
    <col min="13825" max="13825" width="182.25" customWidth="1"/>
    <col min="14081" max="14081" width="182.25" customWidth="1"/>
    <col min="14337" max="14337" width="182.25" customWidth="1"/>
    <col min="14593" max="14593" width="182.25" customWidth="1"/>
    <col min="14849" max="14849" width="182.25" customWidth="1"/>
    <col min="15105" max="15105" width="182.25" customWidth="1"/>
    <col min="15361" max="15361" width="182.25" customWidth="1"/>
    <col min="15617" max="15617" width="182.25" customWidth="1"/>
    <col min="15873" max="15873" width="182.25" customWidth="1"/>
    <col min="16129" max="16129" width="182.25" customWidth="1"/>
  </cols>
  <sheetData>
    <row r="1" ht="36" customHeight="1" spans="1:1">
      <c r="A1" s="17" t="s">
        <v>2657</v>
      </c>
    </row>
    <row r="2" s="16" customFormat="1" ht="33" customHeight="1" spans="1:1">
      <c r="A2" s="18" t="s">
        <v>2658</v>
      </c>
    </row>
    <row r="3" s="16" customFormat="1" ht="20.25" customHeight="1" spans="1:1">
      <c r="A3" s="19"/>
    </row>
    <row r="4" ht="36.95" customHeight="1" spans="1:1">
      <c r="A4" s="20" t="s">
        <v>2659</v>
      </c>
    </row>
    <row r="5" ht="36.95" customHeight="1" spans="1:1">
      <c r="A5" s="21"/>
    </row>
    <row r="6" ht="36.95" customHeight="1" spans="1:1">
      <c r="A6" s="21"/>
    </row>
    <row r="7" ht="36.95" customHeight="1" spans="1:1">
      <c r="A7" s="21"/>
    </row>
    <row r="8" ht="36.95" customHeight="1" spans="1:1">
      <c r="A8" s="21"/>
    </row>
    <row r="9" ht="36.95" customHeight="1" spans="1:1">
      <c r="A9" s="21"/>
    </row>
    <row r="10" ht="36.95" customHeight="1" spans="1:1">
      <c r="A10" s="21"/>
    </row>
    <row r="11" ht="36.95" customHeight="1" spans="1:1">
      <c r="A11" s="21"/>
    </row>
    <row r="12" ht="36.95" customHeight="1" spans="1:1">
      <c r="A12" s="21"/>
    </row>
    <row r="13" ht="36.95" customHeight="1" spans="1:1">
      <c r="A13" s="21"/>
    </row>
    <row r="14" ht="36.95" customHeight="1" spans="1:1">
      <c r="A14" s="21"/>
    </row>
    <row r="15" ht="36.95" customHeight="1" spans="1:1">
      <c r="A15" s="21"/>
    </row>
    <row r="16" ht="36.95" customHeight="1" spans="1:1">
      <c r="A16" s="21"/>
    </row>
    <row r="17" ht="36.95" customHeight="1" spans="1:1">
      <c r="A17" s="21"/>
    </row>
    <row r="18" ht="36.95" customHeight="1" spans="1:1">
      <c r="A18" s="21"/>
    </row>
    <row r="19" ht="36.95" customHeight="1" spans="1:1">
      <c r="A19" s="21"/>
    </row>
    <row r="20" ht="36.95" customHeight="1" spans="1:1">
      <c r="A20" s="21"/>
    </row>
    <row r="21" ht="36.95" customHeight="1" spans="1:1">
      <c r="A21" s="21"/>
    </row>
    <row r="22" ht="36.95" customHeight="1" spans="1:1">
      <c r="A22" s="21"/>
    </row>
    <row r="23" ht="36.95" customHeight="1" spans="1:1">
      <c r="A23" s="21"/>
    </row>
    <row r="24" ht="36.95" customHeight="1" spans="1:1">
      <c r="A24" s="21"/>
    </row>
    <row r="25" ht="409" customHeight="1" spans="1:1">
      <c r="A25" s="21"/>
    </row>
    <row r="26" ht="32.25" customHeight="1"/>
    <row r="27" ht="37.5" customHeight="1"/>
    <row r="28" ht="31.5" customHeight="1"/>
  </sheetData>
  <mergeCells count="1">
    <mergeCell ref="A4:A25"/>
  </mergeCells>
  <printOptions horizontalCentered="1"/>
  <pageMargins left="0.472222222222222" right="0.472222222222222" top="0.786805555555556" bottom="0.708333333333333" header="0" footer="0"/>
  <pageSetup paperSize="9" orientation="landscape"/>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66"/>
  <sheetViews>
    <sheetView workbookViewId="0">
      <selection activeCell="G8" sqref="G8"/>
    </sheetView>
  </sheetViews>
  <sheetFormatPr defaultColWidth="9" defaultRowHeight="14.25" outlineLevelCol="2"/>
  <cols>
    <col min="1" max="1" width="38.75" customWidth="1"/>
    <col min="2" max="2" width="77.375" customWidth="1"/>
    <col min="3" max="3" width="11.5" customWidth="1"/>
  </cols>
  <sheetData>
    <row r="1" ht="25.15" customHeight="1" spans="1:1">
      <c r="A1" s="2" t="s">
        <v>2660</v>
      </c>
    </row>
    <row r="2" ht="27.75" customHeight="1" spans="1:3">
      <c r="A2" s="3" t="s">
        <v>2661</v>
      </c>
      <c r="B2" s="3"/>
      <c r="C2" s="3"/>
    </row>
    <row r="3" s="1" customFormat="1" ht="30.75" customHeight="1" spans="1:3">
      <c r="A3" s="4" t="s">
        <v>2662</v>
      </c>
      <c r="B3" s="4" t="s">
        <v>2663</v>
      </c>
      <c r="C3" s="5" t="s">
        <v>2664</v>
      </c>
    </row>
    <row r="4" s="1" customFormat="1" ht="24.95" customHeight="1" spans="1:3">
      <c r="A4" s="6" t="s">
        <v>2665</v>
      </c>
      <c r="B4" s="6"/>
      <c r="C4" s="7"/>
    </row>
    <row r="5" s="2" customFormat="1" ht="36" customHeight="1" spans="1:3">
      <c r="A5" s="8" t="s">
        <v>2666</v>
      </c>
      <c r="B5" s="9" t="s">
        <v>2667</v>
      </c>
      <c r="C5" s="10" t="s">
        <v>2668</v>
      </c>
    </row>
    <row r="6" ht="36" customHeight="1" spans="1:3">
      <c r="A6" s="8" t="s">
        <v>2669</v>
      </c>
      <c r="B6" s="11" t="s">
        <v>2670</v>
      </c>
      <c r="C6" s="10" t="s">
        <v>2671</v>
      </c>
    </row>
    <row r="7" ht="36" customHeight="1" spans="1:3">
      <c r="A7" s="8" t="s">
        <v>2672</v>
      </c>
      <c r="B7" s="11" t="s">
        <v>2673</v>
      </c>
      <c r="C7" s="10" t="s">
        <v>2674</v>
      </c>
    </row>
    <row r="8" ht="36" customHeight="1" spans="1:3">
      <c r="A8" s="8" t="s">
        <v>2675</v>
      </c>
      <c r="B8" s="11" t="s">
        <v>2676</v>
      </c>
      <c r="C8" s="10" t="s">
        <v>2677</v>
      </c>
    </row>
    <row r="9" ht="36" customHeight="1" spans="1:3">
      <c r="A9" s="8" t="s">
        <v>2678</v>
      </c>
      <c r="B9" s="11" t="s">
        <v>2679</v>
      </c>
      <c r="C9" s="10" t="s">
        <v>2680</v>
      </c>
    </row>
    <row r="10" ht="36" customHeight="1" spans="1:3">
      <c r="A10" s="8"/>
      <c r="B10" s="12"/>
      <c r="C10" s="10"/>
    </row>
    <row r="11" s="1" customFormat="1" ht="24.95" customHeight="1" spans="1:3">
      <c r="A11" s="6" t="s">
        <v>2681</v>
      </c>
      <c r="B11" s="6"/>
      <c r="C11" s="7"/>
    </row>
    <row r="12" ht="36" customHeight="1" spans="1:3">
      <c r="A12" s="8" t="s">
        <v>2682</v>
      </c>
      <c r="B12" s="11" t="s">
        <v>2683</v>
      </c>
      <c r="C12" s="10" t="s">
        <v>2684</v>
      </c>
    </row>
    <row r="13" ht="36" customHeight="1" spans="1:3">
      <c r="A13" s="8" t="s">
        <v>2685</v>
      </c>
      <c r="B13" s="11" t="s">
        <v>2686</v>
      </c>
      <c r="C13" s="10" t="s">
        <v>2687</v>
      </c>
    </row>
    <row r="14" ht="36" customHeight="1" spans="1:3">
      <c r="A14" s="8" t="s">
        <v>2688</v>
      </c>
      <c r="B14" s="12" t="s">
        <v>2689</v>
      </c>
      <c r="C14" s="10" t="s">
        <v>2690</v>
      </c>
    </row>
    <row r="15" ht="36" customHeight="1" spans="1:3">
      <c r="A15" s="8" t="s">
        <v>2691</v>
      </c>
      <c r="B15" s="11" t="s">
        <v>2692</v>
      </c>
      <c r="C15" s="10" t="s">
        <v>2693</v>
      </c>
    </row>
    <row r="16" ht="36" customHeight="1" spans="1:3">
      <c r="A16" s="13" t="s">
        <v>2694</v>
      </c>
      <c r="B16" s="12" t="s">
        <v>2695</v>
      </c>
      <c r="C16" s="10" t="s">
        <v>2696</v>
      </c>
    </row>
    <row r="17" ht="36" customHeight="1" spans="1:3">
      <c r="A17" s="8" t="s">
        <v>2697</v>
      </c>
      <c r="B17" s="12" t="s">
        <v>2698</v>
      </c>
      <c r="C17" s="10" t="s">
        <v>2699</v>
      </c>
    </row>
    <row r="18" ht="36" customHeight="1" spans="1:3">
      <c r="A18" s="8" t="s">
        <v>2700</v>
      </c>
      <c r="B18" s="12" t="s">
        <v>2701</v>
      </c>
      <c r="C18" s="10" t="s">
        <v>2702</v>
      </c>
    </row>
    <row r="19" ht="36" customHeight="1" spans="1:3">
      <c r="A19" s="8" t="s">
        <v>2703</v>
      </c>
      <c r="B19" s="11" t="s">
        <v>2704</v>
      </c>
      <c r="C19" s="10" t="s">
        <v>2705</v>
      </c>
    </row>
    <row r="20" ht="36" customHeight="1" spans="1:3">
      <c r="A20" s="8" t="s">
        <v>2706</v>
      </c>
      <c r="B20" s="11" t="s">
        <v>2707</v>
      </c>
      <c r="C20" s="10" t="s">
        <v>2708</v>
      </c>
    </row>
    <row r="21" ht="36" customHeight="1" spans="1:3">
      <c r="A21" s="8" t="s">
        <v>2709</v>
      </c>
      <c r="B21" s="12" t="s">
        <v>2710</v>
      </c>
      <c r="C21" s="10" t="s">
        <v>2711</v>
      </c>
    </row>
    <row r="22" ht="36" customHeight="1" spans="1:3">
      <c r="A22" s="13" t="s">
        <v>2712</v>
      </c>
      <c r="B22" s="11" t="s">
        <v>2713</v>
      </c>
      <c r="C22" s="10" t="s">
        <v>2714</v>
      </c>
    </row>
    <row r="23" ht="36" customHeight="1" spans="1:3">
      <c r="A23" s="8" t="s">
        <v>2715</v>
      </c>
      <c r="B23" s="11" t="s">
        <v>2716</v>
      </c>
      <c r="C23" s="10" t="s">
        <v>2717</v>
      </c>
    </row>
    <row r="24" ht="36" customHeight="1" spans="1:3">
      <c r="A24" s="8" t="s">
        <v>2718</v>
      </c>
      <c r="B24" s="11" t="s">
        <v>2719</v>
      </c>
      <c r="C24" s="10" t="s">
        <v>2720</v>
      </c>
    </row>
    <row r="25" ht="36" customHeight="1" spans="1:3">
      <c r="A25" s="13" t="s">
        <v>2721</v>
      </c>
      <c r="B25" s="11" t="s">
        <v>2722</v>
      </c>
      <c r="C25" s="10" t="s">
        <v>2723</v>
      </c>
    </row>
    <row r="26" ht="36" customHeight="1" spans="1:3">
      <c r="A26" s="13"/>
      <c r="B26" s="11"/>
      <c r="C26" s="10"/>
    </row>
    <row r="27" s="1" customFormat="1" ht="24.95" customHeight="1" spans="1:3">
      <c r="A27" s="6" t="s">
        <v>2724</v>
      </c>
      <c r="B27" s="6"/>
      <c r="C27" s="7"/>
    </row>
    <row r="28" ht="36" customHeight="1" spans="1:3">
      <c r="A28" s="10" t="s">
        <v>2725</v>
      </c>
      <c r="B28" s="10" t="s">
        <v>2726</v>
      </c>
      <c r="C28" s="11" t="s">
        <v>2727</v>
      </c>
    </row>
    <row r="29" ht="36" customHeight="1" spans="1:3">
      <c r="A29" s="10" t="s">
        <v>2728</v>
      </c>
      <c r="B29" s="14" t="s">
        <v>2729</v>
      </c>
      <c r="C29" s="11" t="s">
        <v>2696</v>
      </c>
    </row>
    <row r="30" ht="33" customHeight="1" spans="1:3">
      <c r="A30" s="13" t="s">
        <v>2730</v>
      </c>
      <c r="B30" s="13" t="s">
        <v>2731</v>
      </c>
      <c r="C30" s="8" t="s">
        <v>2732</v>
      </c>
    </row>
    <row r="31" ht="36" customHeight="1" spans="1:3">
      <c r="A31" s="13" t="s">
        <v>2733</v>
      </c>
      <c r="B31" s="10" t="s">
        <v>2734</v>
      </c>
      <c r="C31" s="11" t="s">
        <v>2735</v>
      </c>
    </row>
    <row r="32" ht="36" customHeight="1" spans="1:3">
      <c r="A32" s="8"/>
      <c r="B32" s="11"/>
      <c r="C32" s="10"/>
    </row>
    <row r="33" s="1" customFormat="1" ht="27" customHeight="1" spans="1:3">
      <c r="A33" s="7" t="s">
        <v>2736</v>
      </c>
      <c r="B33" s="7"/>
      <c r="C33" s="7"/>
    </row>
    <row r="34" ht="36" customHeight="1" spans="1:3">
      <c r="A34" s="13" t="s">
        <v>2737</v>
      </c>
      <c r="B34" s="15" t="s">
        <v>2738</v>
      </c>
      <c r="C34" s="10" t="s">
        <v>2739</v>
      </c>
    </row>
    <row r="35" ht="36" customHeight="1" spans="1:3">
      <c r="A35" s="13" t="s">
        <v>2740</v>
      </c>
      <c r="B35" s="10" t="s">
        <v>2741</v>
      </c>
      <c r="C35" s="10" t="s">
        <v>2742</v>
      </c>
    </row>
    <row r="36" ht="36" customHeight="1" spans="1:3">
      <c r="A36" s="13" t="s">
        <v>2743</v>
      </c>
      <c r="B36" s="10" t="s">
        <v>2744</v>
      </c>
      <c r="C36" s="11" t="s">
        <v>2745</v>
      </c>
    </row>
    <row r="37" ht="36" customHeight="1" spans="1:3">
      <c r="A37" s="10" t="s">
        <v>2746</v>
      </c>
      <c r="B37" s="10" t="s">
        <v>2747</v>
      </c>
      <c r="C37" s="11" t="s">
        <v>2671</v>
      </c>
    </row>
    <row r="38" ht="36" customHeight="1" spans="1:3">
      <c r="A38" s="13" t="s">
        <v>2748</v>
      </c>
      <c r="B38" s="10" t="s">
        <v>2749</v>
      </c>
      <c r="C38" s="11" t="s">
        <v>2750</v>
      </c>
    </row>
    <row r="39" ht="36" customHeight="1" spans="1:3">
      <c r="A39" s="10" t="s">
        <v>2751</v>
      </c>
      <c r="B39" s="10" t="s">
        <v>2752</v>
      </c>
      <c r="C39" s="11" t="s">
        <v>2753</v>
      </c>
    </row>
    <row r="40" ht="36" customHeight="1" spans="1:3">
      <c r="A40" s="10" t="s">
        <v>2754</v>
      </c>
      <c r="B40" s="14" t="s">
        <v>2755</v>
      </c>
      <c r="C40" s="11" t="s">
        <v>2756</v>
      </c>
    </row>
    <row r="41" ht="36" customHeight="1" spans="1:3">
      <c r="A41" s="10" t="s">
        <v>2757</v>
      </c>
      <c r="B41" s="14" t="s">
        <v>2758</v>
      </c>
      <c r="C41" s="11" t="s">
        <v>2759</v>
      </c>
    </row>
    <row r="42" ht="36" customHeight="1" spans="1:3">
      <c r="A42" s="10" t="s">
        <v>2760</v>
      </c>
      <c r="B42" s="10" t="s">
        <v>2761</v>
      </c>
      <c r="C42" s="11" t="s">
        <v>2762</v>
      </c>
    </row>
    <row r="43" ht="36" customHeight="1" spans="1:3">
      <c r="A43" s="10" t="s">
        <v>2763</v>
      </c>
      <c r="B43" s="14" t="s">
        <v>2764</v>
      </c>
      <c r="C43" s="11" t="s">
        <v>2762</v>
      </c>
    </row>
    <row r="44" ht="36" customHeight="1" spans="1:3">
      <c r="A44" s="10" t="s">
        <v>2765</v>
      </c>
      <c r="B44" s="14" t="s">
        <v>2766</v>
      </c>
      <c r="C44" s="11" t="s">
        <v>2717</v>
      </c>
    </row>
    <row r="45" ht="36" customHeight="1" spans="1:3">
      <c r="A45" s="13"/>
      <c r="B45" s="10"/>
      <c r="C45" s="11"/>
    </row>
    <row r="46" spans="2:3">
      <c r="B46" s="2"/>
      <c r="C46" s="2"/>
    </row>
    <row r="47" spans="2:3">
      <c r="B47" s="2"/>
      <c r="C47" s="2"/>
    </row>
    <row r="48" spans="2:3">
      <c r="B48" s="2"/>
      <c r="C48" s="2"/>
    </row>
    <row r="49" spans="2:3">
      <c r="B49" s="2"/>
      <c r="C49" s="2"/>
    </row>
    <row r="50" spans="2:3">
      <c r="B50" s="2"/>
      <c r="C50" s="2"/>
    </row>
    <row r="51" spans="2:3">
      <c r="B51" s="2"/>
      <c r="C51" s="2"/>
    </row>
    <row r="52" spans="2:3">
      <c r="B52" s="2"/>
      <c r="C52" s="2"/>
    </row>
    <row r="53" spans="2:3">
      <c r="B53" s="2"/>
      <c r="C53" s="2"/>
    </row>
    <row r="54" spans="2:3">
      <c r="B54" s="2"/>
      <c r="C54" s="2"/>
    </row>
    <row r="55" spans="2:3">
      <c r="B55" s="2"/>
      <c r="C55" s="2"/>
    </row>
    <row r="56" spans="2:3">
      <c r="B56" s="2"/>
      <c r="C56" s="2"/>
    </row>
    <row r="57" spans="2:3">
      <c r="B57" s="2"/>
      <c r="C57" s="2"/>
    </row>
    <row r="58" spans="2:3">
      <c r="B58" s="2"/>
      <c r="C58" s="2"/>
    </row>
    <row r="59" spans="2:3">
      <c r="B59" s="2"/>
      <c r="C59" s="2"/>
    </row>
    <row r="60" spans="2:3">
      <c r="B60" s="2"/>
      <c r="C60" s="2"/>
    </row>
    <row r="61" spans="2:3">
      <c r="B61" s="2"/>
      <c r="C61" s="2"/>
    </row>
    <row r="62" spans="2:3">
      <c r="B62" s="2"/>
      <c r="C62" s="2"/>
    </row>
    <row r="63" spans="2:3">
      <c r="B63" s="2"/>
      <c r="C63" s="2"/>
    </row>
    <row r="64" spans="2:3">
      <c r="B64" s="2"/>
      <c r="C64" s="2"/>
    </row>
    <row r="65" spans="2:3">
      <c r="B65" s="2"/>
      <c r="C65" s="2"/>
    </row>
    <row r="66" spans="2:3">
      <c r="B66" s="2"/>
      <c r="C66" s="2"/>
    </row>
  </sheetData>
  <mergeCells count="1">
    <mergeCell ref="A2:C2"/>
  </mergeCells>
  <hyperlinks>
    <hyperlink ref="B34" r:id="rId1" display="http://www.junshan.gov.cn/32415/40825/40890/40891/42951/content_1630649.html"/>
  </hyperlinks>
  <printOptions horizontalCentered="1"/>
  <pageMargins left="0.511805555555556" right="0.511805555555556" top="0.786805555555556" bottom="0.708333333333333" header="0" footer="0"/>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268"/>
  <sheetViews>
    <sheetView topLeftCell="A1255" workbookViewId="0">
      <selection activeCell="A4" sqref="A4:D1268"/>
    </sheetView>
  </sheetViews>
  <sheetFormatPr defaultColWidth="9" defaultRowHeight="20.1" customHeight="1" outlineLevelCol="3"/>
  <cols>
    <col min="1" max="1" width="36" style="142" customWidth="1"/>
    <col min="2" max="2" width="10.875" style="143" customWidth="1"/>
    <col min="3" max="3" width="9" style="142"/>
    <col min="4" max="4" width="12.375" style="250" customWidth="1"/>
    <col min="5" max="16384" width="9" style="142"/>
  </cols>
  <sheetData>
    <row r="1" ht="27" customHeight="1" spans="1:1">
      <c r="A1" s="139" t="s">
        <v>69</v>
      </c>
    </row>
    <row r="2" ht="27" customHeight="1" spans="1:4">
      <c r="A2" s="140" t="s">
        <v>70</v>
      </c>
      <c r="B2" s="140"/>
      <c r="C2" s="140"/>
      <c r="D2" s="140"/>
    </row>
    <row r="3" ht="27" customHeight="1" spans="4:4">
      <c r="D3" s="251" t="s">
        <v>36</v>
      </c>
    </row>
    <row r="4" s="249" customFormat="1" ht="30.95" customHeight="1" spans="1:4">
      <c r="A4" s="229" t="s">
        <v>37</v>
      </c>
      <c r="B4" s="230" t="s">
        <v>38</v>
      </c>
      <c r="C4" s="229" t="s">
        <v>39</v>
      </c>
      <c r="D4" s="231" t="s">
        <v>40</v>
      </c>
    </row>
    <row r="5" ht="23.1" customHeight="1" spans="1:4">
      <c r="A5" s="232" t="s">
        <v>71</v>
      </c>
      <c r="B5" s="233">
        <f>SUM(B6,B18,B27,B38,B49,B60,B71,B79,B88,B101,B110,B121,B133,B140,B148,B154,B161,B168,B175,B182,B189,B197,B203,B209,B216,B231)</f>
        <v>25918</v>
      </c>
      <c r="C5" s="233">
        <f>SUM(C6,C18,C27,C38,C49,C60,C71,C79,C88,C101,C110,C121,C133,C140,C148,C154,C161,C168,C175,C182,C189,C197,C203,C209,C216,C231)</f>
        <v>26463</v>
      </c>
      <c r="D5" s="234">
        <f>C5/B5</f>
        <v>1.02102785708774</v>
      </c>
    </row>
    <row r="6" ht="23.1" customHeight="1" spans="1:4">
      <c r="A6" s="235" t="s">
        <v>72</v>
      </c>
      <c r="B6" s="233">
        <f>SUM(B7:B17)</f>
        <v>634</v>
      </c>
      <c r="C6" s="233">
        <f>SUM(C7:C17)</f>
        <v>634</v>
      </c>
      <c r="D6" s="234">
        <f t="shared" ref="D6:D69" si="0">C6/B6</f>
        <v>1</v>
      </c>
    </row>
    <row r="7" ht="23.1" customHeight="1" spans="1:4">
      <c r="A7" s="235" t="s">
        <v>73</v>
      </c>
      <c r="B7" s="236">
        <v>497</v>
      </c>
      <c r="C7" s="236">
        <v>497</v>
      </c>
      <c r="D7" s="234">
        <f t="shared" si="0"/>
        <v>1</v>
      </c>
    </row>
    <row r="8" ht="23.1" customHeight="1" spans="1:4">
      <c r="A8" s="235" t="s">
        <v>74</v>
      </c>
      <c r="B8" s="236">
        <v>13</v>
      </c>
      <c r="C8" s="236">
        <v>13</v>
      </c>
      <c r="D8" s="234">
        <f t="shared" si="0"/>
        <v>1</v>
      </c>
    </row>
    <row r="9" ht="23.1" customHeight="1" spans="1:4">
      <c r="A9" s="237" t="s">
        <v>75</v>
      </c>
      <c r="B9" s="236"/>
      <c r="C9" s="236"/>
      <c r="D9" s="234" t="e">
        <f t="shared" si="0"/>
        <v>#DIV/0!</v>
      </c>
    </row>
    <row r="10" ht="23.1" customHeight="1" spans="1:4">
      <c r="A10" s="237" t="s">
        <v>76</v>
      </c>
      <c r="B10" s="236">
        <v>73</v>
      </c>
      <c r="C10" s="236">
        <v>73</v>
      </c>
      <c r="D10" s="234">
        <f t="shared" si="0"/>
        <v>1</v>
      </c>
    </row>
    <row r="11" ht="23.1" customHeight="1" spans="1:4">
      <c r="A11" s="237" t="s">
        <v>77</v>
      </c>
      <c r="B11" s="236"/>
      <c r="C11" s="236"/>
      <c r="D11" s="234" t="e">
        <f t="shared" si="0"/>
        <v>#DIV/0!</v>
      </c>
    </row>
    <row r="12" ht="23.1" customHeight="1" spans="1:4">
      <c r="A12" s="232" t="s">
        <v>78</v>
      </c>
      <c r="B12" s="236"/>
      <c r="C12" s="236"/>
      <c r="D12" s="234" t="e">
        <f t="shared" si="0"/>
        <v>#DIV/0!</v>
      </c>
    </row>
    <row r="13" ht="23.1" customHeight="1" spans="1:4">
      <c r="A13" s="232" t="s">
        <v>79</v>
      </c>
      <c r="B13" s="236"/>
      <c r="C13" s="236"/>
      <c r="D13" s="234" t="e">
        <f t="shared" si="0"/>
        <v>#DIV/0!</v>
      </c>
    </row>
    <row r="14" ht="23.1" customHeight="1" spans="1:4">
      <c r="A14" s="232" t="s">
        <v>80</v>
      </c>
      <c r="B14" s="236"/>
      <c r="C14" s="236"/>
      <c r="D14" s="234" t="e">
        <f t="shared" si="0"/>
        <v>#DIV/0!</v>
      </c>
    </row>
    <row r="15" ht="23.1" customHeight="1" spans="1:4">
      <c r="A15" s="232" t="s">
        <v>81</v>
      </c>
      <c r="B15" s="236"/>
      <c r="C15" s="236"/>
      <c r="D15" s="234" t="e">
        <f t="shared" si="0"/>
        <v>#DIV/0!</v>
      </c>
    </row>
    <row r="16" ht="23.1" customHeight="1" spans="1:4">
      <c r="A16" s="232" t="s">
        <v>82</v>
      </c>
      <c r="B16" s="236"/>
      <c r="C16" s="236"/>
      <c r="D16" s="234" t="e">
        <f t="shared" si="0"/>
        <v>#DIV/0!</v>
      </c>
    </row>
    <row r="17" ht="23.1" customHeight="1" spans="1:4">
      <c r="A17" s="232" t="s">
        <v>83</v>
      </c>
      <c r="B17" s="236">
        <v>51</v>
      </c>
      <c r="C17" s="236">
        <v>51</v>
      </c>
      <c r="D17" s="234">
        <f t="shared" si="0"/>
        <v>1</v>
      </c>
    </row>
    <row r="18" ht="23.1" customHeight="1" spans="1:4">
      <c r="A18" s="235" t="s">
        <v>84</v>
      </c>
      <c r="B18" s="233">
        <f>SUM(B19:B26)</f>
        <v>441</v>
      </c>
      <c r="C18" s="233">
        <f>SUM(C19:C26)</f>
        <v>441</v>
      </c>
      <c r="D18" s="234">
        <f t="shared" si="0"/>
        <v>1</v>
      </c>
    </row>
    <row r="19" ht="23.1" customHeight="1" spans="1:4">
      <c r="A19" s="235" t="s">
        <v>73</v>
      </c>
      <c r="B19" s="236">
        <v>384</v>
      </c>
      <c r="C19" s="236">
        <v>384</v>
      </c>
      <c r="D19" s="234">
        <f t="shared" si="0"/>
        <v>1</v>
      </c>
    </row>
    <row r="20" ht="23.1" customHeight="1" spans="1:4">
      <c r="A20" s="235" t="s">
        <v>74</v>
      </c>
      <c r="B20" s="236">
        <v>0</v>
      </c>
      <c r="C20" s="236"/>
      <c r="D20" s="234" t="e">
        <f t="shared" si="0"/>
        <v>#DIV/0!</v>
      </c>
    </row>
    <row r="21" ht="23.1" customHeight="1" spans="1:4">
      <c r="A21" s="237" t="s">
        <v>75</v>
      </c>
      <c r="B21" s="236">
        <v>0</v>
      </c>
      <c r="C21" s="236"/>
      <c r="D21" s="234" t="e">
        <f t="shared" si="0"/>
        <v>#DIV/0!</v>
      </c>
    </row>
    <row r="22" ht="23.1" customHeight="1" spans="1:4">
      <c r="A22" s="237" t="s">
        <v>85</v>
      </c>
      <c r="B22" s="236">
        <v>52</v>
      </c>
      <c r="C22" s="236">
        <v>52</v>
      </c>
      <c r="D22" s="234">
        <f t="shared" si="0"/>
        <v>1</v>
      </c>
    </row>
    <row r="23" ht="23.1" customHeight="1" spans="1:4">
      <c r="A23" s="237" t="s">
        <v>86</v>
      </c>
      <c r="B23" s="236"/>
      <c r="C23" s="236"/>
      <c r="D23" s="234" t="e">
        <f t="shared" si="0"/>
        <v>#DIV/0!</v>
      </c>
    </row>
    <row r="24" ht="23.1" customHeight="1" spans="1:4">
      <c r="A24" s="237" t="s">
        <v>87</v>
      </c>
      <c r="B24" s="236"/>
      <c r="C24" s="236"/>
      <c r="D24" s="234" t="e">
        <f t="shared" si="0"/>
        <v>#DIV/0!</v>
      </c>
    </row>
    <row r="25" ht="23.1" customHeight="1" spans="1:4">
      <c r="A25" s="237" t="s">
        <v>82</v>
      </c>
      <c r="B25" s="236"/>
      <c r="C25" s="236"/>
      <c r="D25" s="234" t="e">
        <f t="shared" si="0"/>
        <v>#DIV/0!</v>
      </c>
    </row>
    <row r="26" ht="23.1" customHeight="1" spans="1:4">
      <c r="A26" s="237" t="s">
        <v>88</v>
      </c>
      <c r="B26" s="236">
        <v>5</v>
      </c>
      <c r="C26" s="236">
        <v>5</v>
      </c>
      <c r="D26" s="234">
        <f t="shared" si="0"/>
        <v>1</v>
      </c>
    </row>
    <row r="27" ht="23.1" customHeight="1" spans="1:4">
      <c r="A27" s="235" t="s">
        <v>89</v>
      </c>
      <c r="B27" s="233">
        <f>SUM(B28:B37)</f>
        <v>7352</v>
      </c>
      <c r="C27" s="233">
        <f>SUM(C28:C37)</f>
        <v>3317</v>
      </c>
      <c r="D27" s="234">
        <f t="shared" si="0"/>
        <v>0.451169749727965</v>
      </c>
    </row>
    <row r="28" ht="23.1" customHeight="1" spans="1:4">
      <c r="A28" s="235" t="s">
        <v>73</v>
      </c>
      <c r="B28" s="236">
        <v>564</v>
      </c>
      <c r="C28" s="236">
        <v>564</v>
      </c>
      <c r="D28" s="234">
        <f t="shared" si="0"/>
        <v>1</v>
      </c>
    </row>
    <row r="29" ht="23.1" customHeight="1" spans="1:4">
      <c r="A29" s="235" t="s">
        <v>74</v>
      </c>
      <c r="B29" s="236">
        <v>279</v>
      </c>
      <c r="C29" s="236">
        <v>279</v>
      </c>
      <c r="D29" s="234">
        <f t="shared" si="0"/>
        <v>1</v>
      </c>
    </row>
    <row r="30" ht="23.1" customHeight="1" spans="1:4">
      <c r="A30" s="237" t="s">
        <v>75</v>
      </c>
      <c r="B30" s="236">
        <v>878</v>
      </c>
      <c r="C30" s="236">
        <v>878</v>
      </c>
      <c r="D30" s="234">
        <f t="shared" si="0"/>
        <v>1</v>
      </c>
    </row>
    <row r="31" customHeight="1" spans="1:4">
      <c r="A31" s="237" t="s">
        <v>90</v>
      </c>
      <c r="B31" s="236"/>
      <c r="C31" s="236"/>
      <c r="D31" s="234" t="e">
        <f t="shared" si="0"/>
        <v>#DIV/0!</v>
      </c>
    </row>
    <row r="32" customHeight="1" spans="1:4">
      <c r="A32" s="237" t="s">
        <v>91</v>
      </c>
      <c r="B32" s="236"/>
      <c r="C32" s="236"/>
      <c r="D32" s="234" t="e">
        <f t="shared" si="0"/>
        <v>#DIV/0!</v>
      </c>
    </row>
    <row r="33" customHeight="1" spans="1:4">
      <c r="A33" s="238" t="s">
        <v>92</v>
      </c>
      <c r="B33" s="236">
        <v>844</v>
      </c>
      <c r="C33" s="236">
        <v>844</v>
      </c>
      <c r="D33" s="234">
        <f t="shared" si="0"/>
        <v>1</v>
      </c>
    </row>
    <row r="34" customHeight="1" spans="1:4">
      <c r="A34" s="235" t="s">
        <v>93</v>
      </c>
      <c r="B34" s="236">
        <v>270</v>
      </c>
      <c r="C34" s="236">
        <v>270</v>
      </c>
      <c r="D34" s="234">
        <f t="shared" si="0"/>
        <v>1</v>
      </c>
    </row>
    <row r="35" customHeight="1" spans="1:4">
      <c r="A35" s="237" t="s">
        <v>94</v>
      </c>
      <c r="B35" s="236">
        <v>0</v>
      </c>
      <c r="C35" s="236"/>
      <c r="D35" s="234" t="e">
        <f t="shared" si="0"/>
        <v>#DIV/0!</v>
      </c>
    </row>
    <row r="36" customHeight="1" spans="1:4">
      <c r="A36" s="237" t="s">
        <v>82</v>
      </c>
      <c r="B36" s="236">
        <v>30</v>
      </c>
      <c r="C36" s="236">
        <v>30</v>
      </c>
      <c r="D36" s="234">
        <f t="shared" si="0"/>
        <v>1</v>
      </c>
    </row>
    <row r="37" customHeight="1" spans="1:4">
      <c r="A37" s="237" t="s">
        <v>95</v>
      </c>
      <c r="B37" s="236">
        <v>4487</v>
      </c>
      <c r="C37" s="236">
        <v>452</v>
      </c>
      <c r="D37" s="234">
        <f t="shared" si="0"/>
        <v>0.100735457989748</v>
      </c>
    </row>
    <row r="38" customHeight="1" spans="1:4">
      <c r="A38" s="235" t="s">
        <v>96</v>
      </c>
      <c r="B38" s="239">
        <f>SUM(B39:B48)</f>
        <v>1063</v>
      </c>
      <c r="C38" s="239">
        <f>SUM(C39:C48)</f>
        <v>1063</v>
      </c>
      <c r="D38" s="234">
        <f t="shared" si="0"/>
        <v>1</v>
      </c>
    </row>
    <row r="39" customHeight="1" spans="1:4">
      <c r="A39" s="235" t="s">
        <v>73</v>
      </c>
      <c r="B39" s="236">
        <v>134</v>
      </c>
      <c r="C39" s="236">
        <v>134</v>
      </c>
      <c r="D39" s="234">
        <f t="shared" si="0"/>
        <v>1</v>
      </c>
    </row>
    <row r="40" customHeight="1" spans="1:4">
      <c r="A40" s="235" t="s">
        <v>74</v>
      </c>
      <c r="B40" s="236">
        <v>170</v>
      </c>
      <c r="C40" s="236">
        <v>170</v>
      </c>
      <c r="D40" s="234">
        <f t="shared" si="0"/>
        <v>1</v>
      </c>
    </row>
    <row r="41" customHeight="1" spans="1:4">
      <c r="A41" s="237" t="s">
        <v>75</v>
      </c>
      <c r="B41" s="236"/>
      <c r="C41" s="236"/>
      <c r="D41" s="234" t="e">
        <f t="shared" si="0"/>
        <v>#DIV/0!</v>
      </c>
    </row>
    <row r="42" customHeight="1" spans="1:4">
      <c r="A42" s="237" t="s">
        <v>97</v>
      </c>
      <c r="B42" s="236">
        <v>38</v>
      </c>
      <c r="C42" s="236">
        <v>38</v>
      </c>
      <c r="D42" s="234">
        <f t="shared" si="0"/>
        <v>1</v>
      </c>
    </row>
    <row r="43" customHeight="1" spans="1:4">
      <c r="A43" s="237" t="s">
        <v>98</v>
      </c>
      <c r="B43" s="236"/>
      <c r="C43" s="236"/>
      <c r="D43" s="234" t="e">
        <f t="shared" si="0"/>
        <v>#DIV/0!</v>
      </c>
    </row>
    <row r="44" customHeight="1" spans="1:4">
      <c r="A44" s="235" t="s">
        <v>99</v>
      </c>
      <c r="B44" s="236"/>
      <c r="C44" s="236"/>
      <c r="D44" s="234" t="e">
        <f t="shared" si="0"/>
        <v>#DIV/0!</v>
      </c>
    </row>
    <row r="45" customHeight="1" spans="1:4">
      <c r="A45" s="235" t="s">
        <v>100</v>
      </c>
      <c r="B45" s="236"/>
      <c r="C45" s="236"/>
      <c r="D45" s="234" t="e">
        <f t="shared" si="0"/>
        <v>#DIV/0!</v>
      </c>
    </row>
    <row r="46" customHeight="1" spans="1:4">
      <c r="A46" s="235" t="s">
        <v>101</v>
      </c>
      <c r="B46" s="236"/>
      <c r="C46" s="236"/>
      <c r="D46" s="234" t="e">
        <f t="shared" si="0"/>
        <v>#DIV/0!</v>
      </c>
    </row>
    <row r="47" customHeight="1" spans="1:4">
      <c r="A47" s="235" t="s">
        <v>82</v>
      </c>
      <c r="B47" s="236"/>
      <c r="C47" s="236"/>
      <c r="D47" s="234" t="e">
        <f t="shared" si="0"/>
        <v>#DIV/0!</v>
      </c>
    </row>
    <row r="48" customHeight="1" spans="1:4">
      <c r="A48" s="237" t="s">
        <v>102</v>
      </c>
      <c r="B48" s="236">
        <v>721</v>
      </c>
      <c r="C48" s="236">
        <v>721</v>
      </c>
      <c r="D48" s="234">
        <f t="shared" si="0"/>
        <v>1</v>
      </c>
    </row>
    <row r="49" customHeight="1" spans="1:4">
      <c r="A49" s="237" t="s">
        <v>103</v>
      </c>
      <c r="B49" s="233">
        <f>SUM(B50:B59)</f>
        <v>525</v>
      </c>
      <c r="C49" s="233">
        <f>SUM(C50:C59)</f>
        <v>525</v>
      </c>
      <c r="D49" s="234">
        <f t="shared" si="0"/>
        <v>1</v>
      </c>
    </row>
    <row r="50" customHeight="1" spans="1:4">
      <c r="A50" s="237" t="s">
        <v>73</v>
      </c>
      <c r="B50" s="236">
        <v>116</v>
      </c>
      <c r="C50" s="236">
        <v>116</v>
      </c>
      <c r="D50" s="234">
        <f t="shared" si="0"/>
        <v>1</v>
      </c>
    </row>
    <row r="51" customHeight="1" spans="1:4">
      <c r="A51" s="232" t="s">
        <v>74</v>
      </c>
      <c r="B51" s="236">
        <v>20</v>
      </c>
      <c r="C51" s="236">
        <v>20</v>
      </c>
      <c r="D51" s="234">
        <f t="shared" si="0"/>
        <v>1</v>
      </c>
    </row>
    <row r="52" customHeight="1" spans="1:4">
      <c r="A52" s="235" t="s">
        <v>75</v>
      </c>
      <c r="B52" s="236">
        <v>0</v>
      </c>
      <c r="C52" s="236"/>
      <c r="D52" s="234" t="e">
        <f t="shared" si="0"/>
        <v>#DIV/0!</v>
      </c>
    </row>
    <row r="53" customHeight="1" spans="1:4">
      <c r="A53" s="235" t="s">
        <v>104</v>
      </c>
      <c r="B53" s="236">
        <v>0</v>
      </c>
      <c r="C53" s="236"/>
      <c r="D53" s="234" t="e">
        <f t="shared" si="0"/>
        <v>#DIV/0!</v>
      </c>
    </row>
    <row r="54" customHeight="1" spans="1:4">
      <c r="A54" s="235" t="s">
        <v>105</v>
      </c>
      <c r="B54" s="236">
        <v>0</v>
      </c>
      <c r="C54" s="236"/>
      <c r="D54" s="234" t="e">
        <f t="shared" si="0"/>
        <v>#DIV/0!</v>
      </c>
    </row>
    <row r="55" customHeight="1" spans="1:4">
      <c r="A55" s="237" t="s">
        <v>106</v>
      </c>
      <c r="B55" s="236">
        <v>0</v>
      </c>
      <c r="C55" s="236"/>
      <c r="D55" s="234" t="e">
        <f t="shared" si="0"/>
        <v>#DIV/0!</v>
      </c>
    </row>
    <row r="56" customHeight="1" spans="1:4">
      <c r="A56" s="237" t="s">
        <v>107</v>
      </c>
      <c r="B56" s="236">
        <v>213</v>
      </c>
      <c r="C56" s="236">
        <v>213</v>
      </c>
      <c r="D56" s="234">
        <f t="shared" si="0"/>
        <v>1</v>
      </c>
    </row>
    <row r="57" customHeight="1" spans="1:4">
      <c r="A57" s="237" t="s">
        <v>108</v>
      </c>
      <c r="B57" s="236">
        <v>3</v>
      </c>
      <c r="C57" s="236">
        <v>3</v>
      </c>
      <c r="D57" s="234">
        <f t="shared" si="0"/>
        <v>1</v>
      </c>
    </row>
    <row r="58" customHeight="1" spans="1:4">
      <c r="A58" s="235" t="s">
        <v>82</v>
      </c>
      <c r="B58" s="236">
        <v>0</v>
      </c>
      <c r="C58" s="236"/>
      <c r="D58" s="234" t="e">
        <f t="shared" si="0"/>
        <v>#DIV/0!</v>
      </c>
    </row>
    <row r="59" customHeight="1" spans="1:4">
      <c r="A59" s="237" t="s">
        <v>109</v>
      </c>
      <c r="B59" s="236">
        <v>173</v>
      </c>
      <c r="C59" s="236">
        <v>173</v>
      </c>
      <c r="D59" s="234">
        <f t="shared" si="0"/>
        <v>1</v>
      </c>
    </row>
    <row r="60" customHeight="1" spans="1:4">
      <c r="A60" s="238" t="s">
        <v>110</v>
      </c>
      <c r="B60" s="233">
        <f>SUM(B61:B70)</f>
        <v>1730</v>
      </c>
      <c r="C60" s="233">
        <f>SUM(C61:C70)</f>
        <v>1730</v>
      </c>
      <c r="D60" s="234">
        <f t="shared" si="0"/>
        <v>1</v>
      </c>
    </row>
    <row r="61" customHeight="1" spans="1:4">
      <c r="A61" s="237" t="s">
        <v>73</v>
      </c>
      <c r="B61" s="236">
        <v>652</v>
      </c>
      <c r="C61" s="236">
        <v>652</v>
      </c>
      <c r="D61" s="234">
        <f t="shared" si="0"/>
        <v>1</v>
      </c>
    </row>
    <row r="62" customHeight="1" spans="1:4">
      <c r="A62" s="232" t="s">
        <v>74</v>
      </c>
      <c r="B62" s="236">
        <v>709</v>
      </c>
      <c r="C62" s="236">
        <v>709</v>
      </c>
      <c r="D62" s="234">
        <f t="shared" si="0"/>
        <v>1</v>
      </c>
    </row>
    <row r="63" customHeight="1" spans="1:4">
      <c r="A63" s="232" t="s">
        <v>75</v>
      </c>
      <c r="B63" s="236">
        <v>0</v>
      </c>
      <c r="C63" s="236"/>
      <c r="D63" s="234" t="e">
        <f t="shared" si="0"/>
        <v>#DIV/0!</v>
      </c>
    </row>
    <row r="64" customHeight="1" spans="1:4">
      <c r="A64" s="232" t="s">
        <v>111</v>
      </c>
      <c r="B64" s="236">
        <v>0</v>
      </c>
      <c r="C64" s="236"/>
      <c r="D64" s="234" t="e">
        <f t="shared" si="0"/>
        <v>#DIV/0!</v>
      </c>
    </row>
    <row r="65" customHeight="1" spans="1:4">
      <c r="A65" s="232" t="s">
        <v>112</v>
      </c>
      <c r="B65" s="236">
        <v>26</v>
      </c>
      <c r="C65" s="236">
        <v>26</v>
      </c>
      <c r="D65" s="234">
        <f t="shared" si="0"/>
        <v>1</v>
      </c>
    </row>
    <row r="66" customHeight="1" spans="1:4">
      <c r="A66" s="232" t="s">
        <v>113</v>
      </c>
      <c r="B66" s="236">
        <v>0</v>
      </c>
      <c r="C66" s="236"/>
      <c r="D66" s="234" t="e">
        <f t="shared" si="0"/>
        <v>#DIV/0!</v>
      </c>
    </row>
    <row r="67" customHeight="1" spans="1:4">
      <c r="A67" s="235" t="s">
        <v>114</v>
      </c>
      <c r="B67" s="236">
        <v>180</v>
      </c>
      <c r="C67" s="236">
        <v>180</v>
      </c>
      <c r="D67" s="234">
        <f t="shared" si="0"/>
        <v>1</v>
      </c>
    </row>
    <row r="68" customHeight="1" spans="1:4">
      <c r="A68" s="237" t="s">
        <v>115</v>
      </c>
      <c r="B68" s="236">
        <v>0</v>
      </c>
      <c r="C68" s="236"/>
      <c r="D68" s="234" t="e">
        <f t="shared" si="0"/>
        <v>#DIV/0!</v>
      </c>
    </row>
    <row r="69" customHeight="1" spans="1:4">
      <c r="A69" s="237" t="s">
        <v>82</v>
      </c>
      <c r="B69" s="236">
        <v>0</v>
      </c>
      <c r="C69" s="236"/>
      <c r="D69" s="234" t="e">
        <f t="shared" si="0"/>
        <v>#DIV/0!</v>
      </c>
    </row>
    <row r="70" customHeight="1" spans="1:4">
      <c r="A70" s="237" t="s">
        <v>116</v>
      </c>
      <c r="B70" s="236">
        <v>163</v>
      </c>
      <c r="C70" s="236">
        <v>163</v>
      </c>
      <c r="D70" s="234">
        <f t="shared" ref="D70:D133" si="1">C70/B70</f>
        <v>1</v>
      </c>
    </row>
    <row r="71" customHeight="1" spans="1:4">
      <c r="A71" s="235" t="s">
        <v>117</v>
      </c>
      <c r="B71" s="233">
        <f>SUM(B72:B78)</f>
        <v>613</v>
      </c>
      <c r="C71" s="233">
        <f>SUM(C72:C78)</f>
        <v>1300</v>
      </c>
      <c r="D71" s="234">
        <f t="shared" si="1"/>
        <v>2.12071778140294</v>
      </c>
    </row>
    <row r="72" customHeight="1" spans="1:4">
      <c r="A72" s="235" t="s">
        <v>73</v>
      </c>
      <c r="B72" s="233"/>
      <c r="C72" s="233"/>
      <c r="D72" s="234" t="e">
        <f t="shared" si="1"/>
        <v>#DIV/0!</v>
      </c>
    </row>
    <row r="73" customHeight="1" spans="1:4">
      <c r="A73" s="235" t="s">
        <v>74</v>
      </c>
      <c r="B73" s="233"/>
      <c r="C73" s="233"/>
      <c r="D73" s="234" t="e">
        <f t="shared" si="1"/>
        <v>#DIV/0!</v>
      </c>
    </row>
    <row r="74" customHeight="1" spans="1:4">
      <c r="A74" s="237" t="s">
        <v>75</v>
      </c>
      <c r="B74" s="233"/>
      <c r="C74" s="233"/>
      <c r="D74" s="234" t="e">
        <f t="shared" si="1"/>
        <v>#DIV/0!</v>
      </c>
    </row>
    <row r="75" customHeight="1" spans="1:4">
      <c r="A75" s="235" t="s">
        <v>114</v>
      </c>
      <c r="B75" s="233"/>
      <c r="C75" s="233"/>
      <c r="D75" s="234" t="e">
        <f t="shared" si="1"/>
        <v>#DIV/0!</v>
      </c>
    </row>
    <row r="76" customHeight="1" spans="1:4">
      <c r="A76" s="237" t="s">
        <v>118</v>
      </c>
      <c r="B76" s="233"/>
      <c r="C76" s="233"/>
      <c r="D76" s="234" t="e">
        <f t="shared" si="1"/>
        <v>#DIV/0!</v>
      </c>
    </row>
    <row r="77" customHeight="1" spans="1:4">
      <c r="A77" s="237" t="s">
        <v>82</v>
      </c>
      <c r="B77" s="233"/>
      <c r="C77" s="233"/>
      <c r="D77" s="234" t="e">
        <f t="shared" si="1"/>
        <v>#DIV/0!</v>
      </c>
    </row>
    <row r="78" customHeight="1" spans="1:4">
      <c r="A78" s="237" t="s">
        <v>119</v>
      </c>
      <c r="B78" s="236">
        <v>613</v>
      </c>
      <c r="C78" s="236">
        <v>1300</v>
      </c>
      <c r="D78" s="234">
        <f t="shared" si="1"/>
        <v>2.12071778140294</v>
      </c>
    </row>
    <row r="79" customHeight="1" spans="1:4">
      <c r="A79" s="237" t="s">
        <v>120</v>
      </c>
      <c r="B79" s="233">
        <f>SUM(B80:B87)</f>
        <v>331</v>
      </c>
      <c r="C79" s="233">
        <f>SUM(C80:C87)</f>
        <v>367</v>
      </c>
      <c r="D79" s="234">
        <f t="shared" si="1"/>
        <v>1.10876132930514</v>
      </c>
    </row>
    <row r="80" customHeight="1" spans="1:4">
      <c r="A80" s="235" t="s">
        <v>73</v>
      </c>
      <c r="B80" s="236">
        <v>180</v>
      </c>
      <c r="C80" s="236">
        <v>216</v>
      </c>
      <c r="D80" s="234">
        <f t="shared" si="1"/>
        <v>1.2</v>
      </c>
    </row>
    <row r="81" customHeight="1" spans="1:4">
      <c r="A81" s="235" t="s">
        <v>74</v>
      </c>
      <c r="B81" s="236">
        <v>0</v>
      </c>
      <c r="C81" s="236"/>
      <c r="D81" s="234" t="e">
        <f t="shared" si="1"/>
        <v>#DIV/0!</v>
      </c>
    </row>
    <row r="82" customHeight="1" spans="1:4">
      <c r="A82" s="235" t="s">
        <v>75</v>
      </c>
      <c r="B82" s="236">
        <v>0</v>
      </c>
      <c r="C82" s="236"/>
      <c r="D82" s="234" t="e">
        <f t="shared" si="1"/>
        <v>#DIV/0!</v>
      </c>
    </row>
    <row r="83" customHeight="1" spans="1:4">
      <c r="A83" s="240" t="s">
        <v>121</v>
      </c>
      <c r="B83" s="236">
        <v>126</v>
      </c>
      <c r="C83" s="236">
        <v>126</v>
      </c>
      <c r="D83" s="234">
        <f t="shared" si="1"/>
        <v>1</v>
      </c>
    </row>
    <row r="84" customHeight="1" spans="1:4">
      <c r="A84" s="237" t="s">
        <v>122</v>
      </c>
      <c r="B84" s="236">
        <v>0</v>
      </c>
      <c r="C84" s="236"/>
      <c r="D84" s="234" t="e">
        <f t="shared" si="1"/>
        <v>#DIV/0!</v>
      </c>
    </row>
    <row r="85" customHeight="1" spans="1:4">
      <c r="A85" s="237" t="s">
        <v>114</v>
      </c>
      <c r="B85" s="236">
        <v>0</v>
      </c>
      <c r="C85" s="236"/>
      <c r="D85" s="234" t="e">
        <f t="shared" si="1"/>
        <v>#DIV/0!</v>
      </c>
    </row>
    <row r="86" customHeight="1" spans="1:4">
      <c r="A86" s="237" t="s">
        <v>82</v>
      </c>
      <c r="B86" s="236">
        <v>25</v>
      </c>
      <c r="C86" s="236">
        <v>25</v>
      </c>
      <c r="D86" s="234">
        <f t="shared" si="1"/>
        <v>1</v>
      </c>
    </row>
    <row r="87" customHeight="1" spans="1:4">
      <c r="A87" s="232" t="s">
        <v>123</v>
      </c>
      <c r="B87" s="233"/>
      <c r="C87" s="233"/>
      <c r="D87" s="234" t="e">
        <f t="shared" si="1"/>
        <v>#DIV/0!</v>
      </c>
    </row>
    <row r="88" customHeight="1" spans="1:4">
      <c r="A88" s="235" t="s">
        <v>124</v>
      </c>
      <c r="B88" s="233">
        <f>SUM(B89:B100)</f>
        <v>0</v>
      </c>
      <c r="C88" s="233">
        <f>SUM(C89:C100)</f>
        <v>0</v>
      </c>
      <c r="D88" s="234" t="e">
        <f t="shared" si="1"/>
        <v>#DIV/0!</v>
      </c>
    </row>
    <row r="89" customHeight="1" spans="1:4">
      <c r="A89" s="235" t="s">
        <v>73</v>
      </c>
      <c r="B89" s="233"/>
      <c r="C89" s="233"/>
      <c r="D89" s="234" t="e">
        <f t="shared" si="1"/>
        <v>#DIV/0!</v>
      </c>
    </row>
    <row r="90" customHeight="1" spans="1:4">
      <c r="A90" s="237" t="s">
        <v>74</v>
      </c>
      <c r="B90" s="233"/>
      <c r="C90" s="233"/>
      <c r="D90" s="234" t="e">
        <f t="shared" si="1"/>
        <v>#DIV/0!</v>
      </c>
    </row>
    <row r="91" customHeight="1" spans="1:4">
      <c r="A91" s="237" t="s">
        <v>75</v>
      </c>
      <c r="B91" s="233"/>
      <c r="C91" s="233"/>
      <c r="D91" s="234" t="e">
        <f t="shared" si="1"/>
        <v>#DIV/0!</v>
      </c>
    </row>
    <row r="92" customHeight="1" spans="1:4">
      <c r="A92" s="235" t="s">
        <v>125</v>
      </c>
      <c r="B92" s="233"/>
      <c r="C92" s="233"/>
      <c r="D92" s="234" t="e">
        <f t="shared" si="1"/>
        <v>#DIV/0!</v>
      </c>
    </row>
    <row r="93" customHeight="1" spans="1:4">
      <c r="A93" s="235" t="s">
        <v>126</v>
      </c>
      <c r="B93" s="233"/>
      <c r="C93" s="233"/>
      <c r="D93" s="234" t="e">
        <f t="shared" si="1"/>
        <v>#DIV/0!</v>
      </c>
    </row>
    <row r="94" customHeight="1" spans="1:4">
      <c r="A94" s="235" t="s">
        <v>114</v>
      </c>
      <c r="B94" s="233"/>
      <c r="C94" s="233"/>
      <c r="D94" s="234" t="e">
        <f t="shared" si="1"/>
        <v>#DIV/0!</v>
      </c>
    </row>
    <row r="95" customHeight="1" spans="1:4">
      <c r="A95" s="235" t="s">
        <v>127</v>
      </c>
      <c r="B95" s="233"/>
      <c r="C95" s="233"/>
      <c r="D95" s="234" t="e">
        <f t="shared" si="1"/>
        <v>#DIV/0!</v>
      </c>
    </row>
    <row r="96" customHeight="1" spans="1:4">
      <c r="A96" s="235" t="s">
        <v>128</v>
      </c>
      <c r="B96" s="233"/>
      <c r="C96" s="233"/>
      <c r="D96" s="234" t="e">
        <f t="shared" si="1"/>
        <v>#DIV/0!</v>
      </c>
    </row>
    <row r="97" customHeight="1" spans="1:4">
      <c r="A97" s="235" t="s">
        <v>129</v>
      </c>
      <c r="B97" s="233"/>
      <c r="C97" s="233"/>
      <c r="D97" s="234" t="e">
        <f t="shared" si="1"/>
        <v>#DIV/0!</v>
      </c>
    </row>
    <row r="98" customHeight="1" spans="1:4">
      <c r="A98" s="235" t="s">
        <v>130</v>
      </c>
      <c r="B98" s="233"/>
      <c r="C98" s="233"/>
      <c r="D98" s="234" t="e">
        <f t="shared" si="1"/>
        <v>#DIV/0!</v>
      </c>
    </row>
    <row r="99" customHeight="1" spans="1:4">
      <c r="A99" s="237" t="s">
        <v>82</v>
      </c>
      <c r="B99" s="233"/>
      <c r="C99" s="233"/>
      <c r="D99" s="234" t="e">
        <f t="shared" si="1"/>
        <v>#DIV/0!</v>
      </c>
    </row>
    <row r="100" customHeight="1" spans="1:4">
      <c r="A100" s="237" t="s">
        <v>131</v>
      </c>
      <c r="B100" s="233"/>
      <c r="C100" s="233"/>
      <c r="D100" s="234" t="e">
        <f t="shared" si="1"/>
        <v>#DIV/0!</v>
      </c>
    </row>
    <row r="101" customHeight="1" spans="1:4">
      <c r="A101" s="241" t="s">
        <v>132</v>
      </c>
      <c r="B101" s="233">
        <f>SUM(B102:B109)</f>
        <v>883</v>
      </c>
      <c r="C101" s="233">
        <f>SUM(C102:C109)</f>
        <v>1083</v>
      </c>
      <c r="D101" s="234">
        <f t="shared" si="1"/>
        <v>1.22650056625142</v>
      </c>
    </row>
    <row r="102" customHeight="1" spans="1:4">
      <c r="A102" s="235" t="s">
        <v>73</v>
      </c>
      <c r="B102" s="236">
        <v>883</v>
      </c>
      <c r="C102" s="236">
        <v>883</v>
      </c>
      <c r="D102" s="234">
        <f t="shared" si="1"/>
        <v>1</v>
      </c>
    </row>
    <row r="103" customHeight="1" spans="1:4">
      <c r="A103" s="235" t="s">
        <v>74</v>
      </c>
      <c r="B103" s="236"/>
      <c r="C103" s="236"/>
      <c r="D103" s="234" t="e">
        <f t="shared" si="1"/>
        <v>#DIV/0!</v>
      </c>
    </row>
    <row r="104" customHeight="1" spans="1:4">
      <c r="A104" s="235" t="s">
        <v>75</v>
      </c>
      <c r="B104" s="236"/>
      <c r="C104" s="236"/>
      <c r="D104" s="234" t="e">
        <f t="shared" si="1"/>
        <v>#DIV/0!</v>
      </c>
    </row>
    <row r="105" customHeight="1" spans="1:4">
      <c r="A105" s="237" t="s">
        <v>133</v>
      </c>
      <c r="B105" s="236"/>
      <c r="C105" s="236"/>
      <c r="D105" s="234" t="e">
        <f t="shared" si="1"/>
        <v>#DIV/0!</v>
      </c>
    </row>
    <row r="106" customHeight="1" spans="1:4">
      <c r="A106" s="237" t="s">
        <v>134</v>
      </c>
      <c r="B106" s="236"/>
      <c r="C106" s="236"/>
      <c r="D106" s="234" t="e">
        <f t="shared" si="1"/>
        <v>#DIV/0!</v>
      </c>
    </row>
    <row r="107" customHeight="1" spans="1:4">
      <c r="A107" s="237" t="s">
        <v>135</v>
      </c>
      <c r="B107" s="236"/>
      <c r="C107" s="236"/>
      <c r="D107" s="234" t="e">
        <f t="shared" si="1"/>
        <v>#DIV/0!</v>
      </c>
    </row>
    <row r="108" customHeight="1" spans="1:4">
      <c r="A108" s="235" t="s">
        <v>82</v>
      </c>
      <c r="B108" s="236"/>
      <c r="C108" s="236"/>
      <c r="D108" s="234" t="e">
        <f t="shared" si="1"/>
        <v>#DIV/0!</v>
      </c>
    </row>
    <row r="109" customHeight="1" spans="1:4">
      <c r="A109" s="235" t="s">
        <v>136</v>
      </c>
      <c r="B109" s="236"/>
      <c r="C109" s="236">
        <v>200</v>
      </c>
      <c r="D109" s="234" t="e">
        <f t="shared" si="1"/>
        <v>#DIV/0!</v>
      </c>
    </row>
    <row r="110" customHeight="1" spans="1:4">
      <c r="A110" s="232" t="s">
        <v>137</v>
      </c>
      <c r="B110" s="233">
        <f>SUM(B111:B120)</f>
        <v>394</v>
      </c>
      <c r="C110" s="233">
        <f>SUM(C111:C120)</f>
        <v>394</v>
      </c>
      <c r="D110" s="234">
        <f t="shared" si="1"/>
        <v>1</v>
      </c>
    </row>
    <row r="111" customHeight="1" spans="1:4">
      <c r="A111" s="235" t="s">
        <v>73</v>
      </c>
      <c r="B111" s="236">
        <v>215</v>
      </c>
      <c r="C111" s="236">
        <v>215</v>
      </c>
      <c r="D111" s="234">
        <f t="shared" si="1"/>
        <v>1</v>
      </c>
    </row>
    <row r="112" customHeight="1" spans="1:4">
      <c r="A112" s="235" t="s">
        <v>74</v>
      </c>
      <c r="B112" s="236"/>
      <c r="C112" s="236"/>
      <c r="D112" s="234" t="e">
        <f t="shared" si="1"/>
        <v>#DIV/0!</v>
      </c>
    </row>
    <row r="113" customHeight="1" spans="1:4">
      <c r="A113" s="235" t="s">
        <v>75</v>
      </c>
      <c r="B113" s="236"/>
      <c r="C113" s="236"/>
      <c r="D113" s="234" t="e">
        <f t="shared" si="1"/>
        <v>#DIV/0!</v>
      </c>
    </row>
    <row r="114" customHeight="1" spans="1:4">
      <c r="A114" s="237" t="s">
        <v>138</v>
      </c>
      <c r="B114" s="236"/>
      <c r="C114" s="236"/>
      <c r="D114" s="234" t="e">
        <f t="shared" si="1"/>
        <v>#DIV/0!</v>
      </c>
    </row>
    <row r="115" customHeight="1" spans="1:4">
      <c r="A115" s="237" t="s">
        <v>139</v>
      </c>
      <c r="B115" s="236"/>
      <c r="C115" s="236"/>
      <c r="D115" s="234" t="e">
        <f t="shared" si="1"/>
        <v>#DIV/0!</v>
      </c>
    </row>
    <row r="116" customHeight="1" spans="1:4">
      <c r="A116" s="237" t="s">
        <v>140</v>
      </c>
      <c r="B116" s="236"/>
      <c r="C116" s="236"/>
      <c r="D116" s="234" t="e">
        <f t="shared" si="1"/>
        <v>#DIV/0!</v>
      </c>
    </row>
    <row r="117" customHeight="1" spans="1:4">
      <c r="A117" s="235" t="s">
        <v>141</v>
      </c>
      <c r="B117" s="236"/>
      <c r="C117" s="236"/>
      <c r="D117" s="234" t="e">
        <f t="shared" si="1"/>
        <v>#DIV/0!</v>
      </c>
    </row>
    <row r="118" customHeight="1" spans="1:4">
      <c r="A118" s="235" t="s">
        <v>142</v>
      </c>
      <c r="B118" s="236">
        <v>38</v>
      </c>
      <c r="C118" s="236">
        <v>38</v>
      </c>
      <c r="D118" s="234">
        <f t="shared" si="1"/>
        <v>1</v>
      </c>
    </row>
    <row r="119" customHeight="1" spans="1:4">
      <c r="A119" s="235" t="s">
        <v>82</v>
      </c>
      <c r="B119" s="236">
        <v>3</v>
      </c>
      <c r="C119" s="236">
        <v>3</v>
      </c>
      <c r="D119" s="234">
        <f t="shared" si="1"/>
        <v>1</v>
      </c>
    </row>
    <row r="120" customHeight="1" spans="1:4">
      <c r="A120" s="237" t="s">
        <v>143</v>
      </c>
      <c r="B120" s="236">
        <v>138</v>
      </c>
      <c r="C120" s="236">
        <v>138</v>
      </c>
      <c r="D120" s="234">
        <f t="shared" si="1"/>
        <v>1</v>
      </c>
    </row>
    <row r="121" customHeight="1" spans="1:4">
      <c r="A121" s="237" t="s">
        <v>144</v>
      </c>
      <c r="B121" s="233">
        <f>SUM(B122:B132)</f>
        <v>0</v>
      </c>
      <c r="C121" s="233">
        <f>SUM(C122:C132)</f>
        <v>0</v>
      </c>
      <c r="D121" s="234" t="e">
        <f t="shared" si="1"/>
        <v>#DIV/0!</v>
      </c>
    </row>
    <row r="122" customHeight="1" spans="1:4">
      <c r="A122" s="237" t="s">
        <v>73</v>
      </c>
      <c r="B122" s="233"/>
      <c r="C122" s="233"/>
      <c r="D122" s="234" t="e">
        <f t="shared" si="1"/>
        <v>#DIV/0!</v>
      </c>
    </row>
    <row r="123" customHeight="1" spans="1:4">
      <c r="A123" s="232" t="s">
        <v>74</v>
      </c>
      <c r="B123" s="233"/>
      <c r="C123" s="233"/>
      <c r="D123" s="234" t="e">
        <f t="shared" si="1"/>
        <v>#DIV/0!</v>
      </c>
    </row>
    <row r="124" customHeight="1" spans="1:4">
      <c r="A124" s="235" t="s">
        <v>75</v>
      </c>
      <c r="B124" s="233"/>
      <c r="C124" s="233"/>
      <c r="D124" s="234" t="e">
        <f t="shared" si="1"/>
        <v>#DIV/0!</v>
      </c>
    </row>
    <row r="125" customHeight="1" spans="1:4">
      <c r="A125" s="235" t="s">
        <v>145</v>
      </c>
      <c r="B125" s="233"/>
      <c r="C125" s="233"/>
      <c r="D125" s="234" t="e">
        <f t="shared" si="1"/>
        <v>#DIV/0!</v>
      </c>
    </row>
    <row r="126" customHeight="1" spans="1:4">
      <c r="A126" s="235" t="s">
        <v>146</v>
      </c>
      <c r="B126" s="233"/>
      <c r="C126" s="233"/>
      <c r="D126" s="234" t="e">
        <f t="shared" si="1"/>
        <v>#DIV/0!</v>
      </c>
    </row>
    <row r="127" customHeight="1" spans="1:4">
      <c r="A127" s="237" t="s">
        <v>147</v>
      </c>
      <c r="B127" s="233"/>
      <c r="C127" s="233"/>
      <c r="D127" s="234" t="e">
        <f t="shared" si="1"/>
        <v>#DIV/0!</v>
      </c>
    </row>
    <row r="128" customHeight="1" spans="1:4">
      <c r="A128" s="235" t="s">
        <v>148</v>
      </c>
      <c r="B128" s="233"/>
      <c r="C128" s="233"/>
      <c r="D128" s="234" t="e">
        <f t="shared" si="1"/>
        <v>#DIV/0!</v>
      </c>
    </row>
    <row r="129" customHeight="1" spans="1:4">
      <c r="A129" s="235" t="s">
        <v>149</v>
      </c>
      <c r="B129" s="233"/>
      <c r="C129" s="233"/>
      <c r="D129" s="234" t="e">
        <f t="shared" si="1"/>
        <v>#DIV/0!</v>
      </c>
    </row>
    <row r="130" customHeight="1" spans="1:4">
      <c r="A130" s="235" t="s">
        <v>150</v>
      </c>
      <c r="B130" s="233"/>
      <c r="C130" s="233"/>
      <c r="D130" s="234" t="e">
        <f t="shared" si="1"/>
        <v>#DIV/0!</v>
      </c>
    </row>
    <row r="131" customHeight="1" spans="1:4">
      <c r="A131" s="235" t="s">
        <v>82</v>
      </c>
      <c r="B131" s="233"/>
      <c r="C131" s="233"/>
      <c r="D131" s="234" t="e">
        <f t="shared" si="1"/>
        <v>#DIV/0!</v>
      </c>
    </row>
    <row r="132" customHeight="1" spans="1:4">
      <c r="A132" s="235" t="s">
        <v>151</v>
      </c>
      <c r="B132" s="233"/>
      <c r="C132" s="233"/>
      <c r="D132" s="234" t="e">
        <f t="shared" si="1"/>
        <v>#DIV/0!</v>
      </c>
    </row>
    <row r="133" customHeight="1" spans="1:4">
      <c r="A133" s="235" t="s">
        <v>152</v>
      </c>
      <c r="B133" s="233">
        <f>SUM(B134:B139)</f>
        <v>0</v>
      </c>
      <c r="C133" s="233">
        <f>SUM(C134:C139)</f>
        <v>0</v>
      </c>
      <c r="D133" s="234" t="e">
        <f t="shared" si="1"/>
        <v>#DIV/0!</v>
      </c>
    </row>
    <row r="134" customHeight="1" spans="1:4">
      <c r="A134" s="235" t="s">
        <v>73</v>
      </c>
      <c r="B134" s="233"/>
      <c r="C134" s="233"/>
      <c r="D134" s="234" t="e">
        <f t="shared" ref="D134:D197" si="2">C134/B134</f>
        <v>#DIV/0!</v>
      </c>
    </row>
    <row r="135" customHeight="1" spans="1:4">
      <c r="A135" s="235" t="s">
        <v>74</v>
      </c>
      <c r="B135" s="233"/>
      <c r="C135" s="233"/>
      <c r="D135" s="234" t="e">
        <f t="shared" si="2"/>
        <v>#DIV/0!</v>
      </c>
    </row>
    <row r="136" customHeight="1" spans="1:4">
      <c r="A136" s="237" t="s">
        <v>75</v>
      </c>
      <c r="B136" s="233"/>
      <c r="C136" s="233"/>
      <c r="D136" s="234" t="e">
        <f t="shared" si="2"/>
        <v>#DIV/0!</v>
      </c>
    </row>
    <row r="137" customHeight="1" spans="1:4">
      <c r="A137" s="237" t="s">
        <v>153</v>
      </c>
      <c r="B137" s="233"/>
      <c r="C137" s="233"/>
      <c r="D137" s="234" t="e">
        <f t="shared" si="2"/>
        <v>#DIV/0!</v>
      </c>
    </row>
    <row r="138" customHeight="1" spans="1:4">
      <c r="A138" s="237" t="s">
        <v>82</v>
      </c>
      <c r="B138" s="233"/>
      <c r="C138" s="233"/>
      <c r="D138" s="234" t="e">
        <f t="shared" si="2"/>
        <v>#DIV/0!</v>
      </c>
    </row>
    <row r="139" customHeight="1" spans="1:4">
      <c r="A139" s="232" t="s">
        <v>154</v>
      </c>
      <c r="B139" s="233"/>
      <c r="C139" s="233"/>
      <c r="D139" s="234" t="e">
        <f t="shared" si="2"/>
        <v>#DIV/0!</v>
      </c>
    </row>
    <row r="140" customHeight="1" spans="1:4">
      <c r="A140" s="235" t="s">
        <v>155</v>
      </c>
      <c r="B140" s="233">
        <f>SUM(B141:B147)</f>
        <v>0</v>
      </c>
      <c r="C140" s="233">
        <f>SUM(C141:C147)</f>
        <v>0</v>
      </c>
      <c r="D140" s="234" t="e">
        <f t="shared" si="2"/>
        <v>#DIV/0!</v>
      </c>
    </row>
    <row r="141" customHeight="1" spans="1:4">
      <c r="A141" s="235" t="s">
        <v>73</v>
      </c>
      <c r="B141" s="233"/>
      <c r="C141" s="233"/>
      <c r="D141" s="234" t="e">
        <f t="shared" si="2"/>
        <v>#DIV/0!</v>
      </c>
    </row>
    <row r="142" customHeight="1" spans="1:4">
      <c r="A142" s="237" t="s">
        <v>74</v>
      </c>
      <c r="B142" s="233"/>
      <c r="C142" s="233"/>
      <c r="D142" s="234" t="e">
        <f t="shared" si="2"/>
        <v>#DIV/0!</v>
      </c>
    </row>
    <row r="143" customHeight="1" spans="1:4">
      <c r="A143" s="237" t="s">
        <v>75</v>
      </c>
      <c r="B143" s="233"/>
      <c r="C143" s="233"/>
      <c r="D143" s="234" t="e">
        <f t="shared" si="2"/>
        <v>#DIV/0!</v>
      </c>
    </row>
    <row r="144" customHeight="1" spans="1:4">
      <c r="A144" s="237" t="s">
        <v>156</v>
      </c>
      <c r="B144" s="233"/>
      <c r="C144" s="233"/>
      <c r="D144" s="234" t="e">
        <f t="shared" si="2"/>
        <v>#DIV/0!</v>
      </c>
    </row>
    <row r="145" customHeight="1" spans="1:4">
      <c r="A145" s="232" t="s">
        <v>157</v>
      </c>
      <c r="B145" s="233"/>
      <c r="C145" s="233"/>
      <c r="D145" s="234" t="e">
        <f t="shared" si="2"/>
        <v>#DIV/0!</v>
      </c>
    </row>
    <row r="146" customHeight="1" spans="1:4">
      <c r="A146" s="235" t="s">
        <v>82</v>
      </c>
      <c r="B146" s="233"/>
      <c r="C146" s="233"/>
      <c r="D146" s="234" t="e">
        <f t="shared" si="2"/>
        <v>#DIV/0!</v>
      </c>
    </row>
    <row r="147" customHeight="1" spans="1:4">
      <c r="A147" s="235" t="s">
        <v>158</v>
      </c>
      <c r="B147" s="233"/>
      <c r="C147" s="233"/>
      <c r="D147" s="234" t="e">
        <f t="shared" si="2"/>
        <v>#DIV/0!</v>
      </c>
    </row>
    <row r="148" customHeight="1" spans="1:4">
      <c r="A148" s="237" t="s">
        <v>159</v>
      </c>
      <c r="B148" s="233">
        <f>SUM(B149:B153)</f>
        <v>153</v>
      </c>
      <c r="C148" s="233">
        <f>SUM(C149:C153)</f>
        <v>153</v>
      </c>
      <c r="D148" s="234">
        <f t="shared" si="2"/>
        <v>1</v>
      </c>
    </row>
    <row r="149" customHeight="1" spans="1:4">
      <c r="A149" s="237" t="s">
        <v>73</v>
      </c>
      <c r="B149" s="236">
        <v>80</v>
      </c>
      <c r="C149" s="236">
        <v>80</v>
      </c>
      <c r="D149" s="234">
        <f t="shared" si="2"/>
        <v>1</v>
      </c>
    </row>
    <row r="150" customHeight="1" spans="1:4">
      <c r="A150" s="237" t="s">
        <v>74</v>
      </c>
      <c r="B150" s="236"/>
      <c r="C150" s="236"/>
      <c r="D150" s="234" t="e">
        <f t="shared" si="2"/>
        <v>#DIV/0!</v>
      </c>
    </row>
    <row r="151" customHeight="1" spans="1:4">
      <c r="A151" s="235" t="s">
        <v>75</v>
      </c>
      <c r="B151" s="236">
        <v>16</v>
      </c>
      <c r="C151" s="236">
        <v>16</v>
      </c>
      <c r="D151" s="234">
        <f t="shared" si="2"/>
        <v>1</v>
      </c>
    </row>
    <row r="152" customHeight="1" spans="1:4">
      <c r="A152" s="238" t="s">
        <v>160</v>
      </c>
      <c r="B152" s="236">
        <v>27</v>
      </c>
      <c r="C152" s="236">
        <v>27</v>
      </c>
      <c r="D152" s="234">
        <f t="shared" si="2"/>
        <v>1</v>
      </c>
    </row>
    <row r="153" customHeight="1" spans="1:4">
      <c r="A153" s="235" t="s">
        <v>161</v>
      </c>
      <c r="B153" s="236">
        <v>30</v>
      </c>
      <c r="C153" s="236">
        <v>30</v>
      </c>
      <c r="D153" s="234">
        <f t="shared" si="2"/>
        <v>1</v>
      </c>
    </row>
    <row r="154" customHeight="1" spans="1:4">
      <c r="A154" s="237" t="s">
        <v>162</v>
      </c>
      <c r="B154" s="233">
        <f>SUM(B155:B160)</f>
        <v>36</v>
      </c>
      <c r="C154" s="233">
        <f>SUM(C155:C160)</f>
        <v>36</v>
      </c>
      <c r="D154" s="234">
        <f t="shared" si="2"/>
        <v>1</v>
      </c>
    </row>
    <row r="155" customHeight="1" spans="1:4">
      <c r="A155" s="237" t="s">
        <v>73</v>
      </c>
      <c r="B155" s="236">
        <v>24</v>
      </c>
      <c r="C155" s="236">
        <v>24</v>
      </c>
      <c r="D155" s="234">
        <f t="shared" si="2"/>
        <v>1</v>
      </c>
    </row>
    <row r="156" customHeight="1" spans="1:4">
      <c r="A156" s="237" t="s">
        <v>74</v>
      </c>
      <c r="B156" s="236"/>
      <c r="C156" s="236"/>
      <c r="D156" s="234" t="e">
        <f t="shared" si="2"/>
        <v>#DIV/0!</v>
      </c>
    </row>
    <row r="157" customHeight="1" spans="1:4">
      <c r="A157" s="232" t="s">
        <v>75</v>
      </c>
      <c r="B157" s="236"/>
      <c r="C157" s="236"/>
      <c r="D157" s="234" t="e">
        <f t="shared" si="2"/>
        <v>#DIV/0!</v>
      </c>
    </row>
    <row r="158" customHeight="1" spans="1:4">
      <c r="A158" s="235" t="s">
        <v>87</v>
      </c>
      <c r="B158" s="236"/>
      <c r="C158" s="236"/>
      <c r="D158" s="234" t="e">
        <f t="shared" si="2"/>
        <v>#DIV/0!</v>
      </c>
    </row>
    <row r="159" customHeight="1" spans="1:4">
      <c r="A159" s="235" t="s">
        <v>82</v>
      </c>
      <c r="B159" s="236"/>
      <c r="C159" s="236"/>
      <c r="D159" s="234" t="e">
        <f t="shared" si="2"/>
        <v>#DIV/0!</v>
      </c>
    </row>
    <row r="160" customHeight="1" spans="1:4">
      <c r="A160" s="235" t="s">
        <v>163</v>
      </c>
      <c r="B160" s="236">
        <v>12</v>
      </c>
      <c r="C160" s="236">
        <v>12</v>
      </c>
      <c r="D160" s="234">
        <f t="shared" si="2"/>
        <v>1</v>
      </c>
    </row>
    <row r="161" customHeight="1" spans="1:4">
      <c r="A161" s="237" t="s">
        <v>164</v>
      </c>
      <c r="B161" s="233">
        <f>SUM(B162:B167)</f>
        <v>200</v>
      </c>
      <c r="C161" s="233">
        <f>SUM(C162:C167)</f>
        <v>200</v>
      </c>
      <c r="D161" s="234">
        <f t="shared" si="2"/>
        <v>1</v>
      </c>
    </row>
    <row r="162" customHeight="1" spans="1:4">
      <c r="A162" s="237" t="s">
        <v>73</v>
      </c>
      <c r="B162" s="236">
        <v>115</v>
      </c>
      <c r="C162" s="236">
        <v>115</v>
      </c>
      <c r="D162" s="234">
        <f t="shared" si="2"/>
        <v>1</v>
      </c>
    </row>
    <row r="163" customHeight="1" spans="1:4">
      <c r="A163" s="237" t="s">
        <v>74</v>
      </c>
      <c r="B163" s="236">
        <v>6</v>
      </c>
      <c r="C163" s="236">
        <v>6</v>
      </c>
      <c r="D163" s="234">
        <f t="shared" si="2"/>
        <v>1</v>
      </c>
    </row>
    <row r="164" customHeight="1" spans="1:4">
      <c r="A164" s="235" t="s">
        <v>75</v>
      </c>
      <c r="B164" s="236">
        <v>42</v>
      </c>
      <c r="C164" s="236">
        <v>42</v>
      </c>
      <c r="D164" s="234">
        <f t="shared" si="2"/>
        <v>1</v>
      </c>
    </row>
    <row r="165" customHeight="1" spans="1:4">
      <c r="A165" s="235" t="s">
        <v>165</v>
      </c>
      <c r="B165" s="236">
        <v>35</v>
      </c>
      <c r="C165" s="236">
        <v>35</v>
      </c>
      <c r="D165" s="234">
        <f t="shared" si="2"/>
        <v>1</v>
      </c>
    </row>
    <row r="166" customHeight="1" spans="1:4">
      <c r="A166" s="237" t="s">
        <v>82</v>
      </c>
      <c r="B166" s="236"/>
      <c r="C166" s="236"/>
      <c r="D166" s="234" t="e">
        <f t="shared" si="2"/>
        <v>#DIV/0!</v>
      </c>
    </row>
    <row r="167" customHeight="1" spans="1:4">
      <c r="A167" s="237" t="s">
        <v>166</v>
      </c>
      <c r="B167" s="236">
        <v>2</v>
      </c>
      <c r="C167" s="236">
        <v>2</v>
      </c>
      <c r="D167" s="234">
        <f t="shared" si="2"/>
        <v>1</v>
      </c>
    </row>
    <row r="168" customHeight="1" spans="1:4">
      <c r="A168" s="237" t="s">
        <v>167</v>
      </c>
      <c r="B168" s="233">
        <f>SUM(B169:B174)</f>
        <v>615</v>
      </c>
      <c r="C168" s="233">
        <f>SUM(C169:C174)</f>
        <v>615</v>
      </c>
      <c r="D168" s="234">
        <f t="shared" si="2"/>
        <v>1</v>
      </c>
    </row>
    <row r="169" customHeight="1" spans="1:4">
      <c r="A169" s="237" t="s">
        <v>73</v>
      </c>
      <c r="B169" s="236">
        <v>353</v>
      </c>
      <c r="C169" s="236">
        <v>353</v>
      </c>
      <c r="D169" s="234">
        <f t="shared" si="2"/>
        <v>1</v>
      </c>
    </row>
    <row r="170" customHeight="1" spans="1:4">
      <c r="A170" s="235" t="s">
        <v>74</v>
      </c>
      <c r="B170" s="236">
        <v>125</v>
      </c>
      <c r="C170" s="236">
        <v>125</v>
      </c>
      <c r="D170" s="234">
        <f t="shared" si="2"/>
        <v>1</v>
      </c>
    </row>
    <row r="171" customHeight="1" spans="1:4">
      <c r="A171" s="235" t="s">
        <v>75</v>
      </c>
      <c r="B171" s="236"/>
      <c r="C171" s="236"/>
      <c r="D171" s="234" t="e">
        <f t="shared" si="2"/>
        <v>#DIV/0!</v>
      </c>
    </row>
    <row r="172" customHeight="1" spans="1:4">
      <c r="A172" s="235" t="s">
        <v>168</v>
      </c>
      <c r="B172" s="236"/>
      <c r="C172" s="236"/>
      <c r="D172" s="234" t="e">
        <f t="shared" si="2"/>
        <v>#DIV/0!</v>
      </c>
    </row>
    <row r="173" customHeight="1" spans="1:4">
      <c r="A173" s="237" t="s">
        <v>82</v>
      </c>
      <c r="B173" s="236">
        <v>63</v>
      </c>
      <c r="C173" s="236">
        <v>63</v>
      </c>
      <c r="D173" s="234">
        <f t="shared" si="2"/>
        <v>1</v>
      </c>
    </row>
    <row r="174" customHeight="1" spans="1:4">
      <c r="A174" s="237" t="s">
        <v>169</v>
      </c>
      <c r="B174" s="236">
        <v>74</v>
      </c>
      <c r="C174" s="236">
        <v>74</v>
      </c>
      <c r="D174" s="234">
        <f t="shared" si="2"/>
        <v>1</v>
      </c>
    </row>
    <row r="175" customHeight="1" spans="1:4">
      <c r="A175" s="237" t="s">
        <v>170</v>
      </c>
      <c r="B175" s="233">
        <f>SUM(B176:B181)</f>
        <v>368</v>
      </c>
      <c r="C175" s="233">
        <f>SUM(C176:C181)</f>
        <v>368</v>
      </c>
      <c r="D175" s="234">
        <f t="shared" si="2"/>
        <v>1</v>
      </c>
    </row>
    <row r="176" customHeight="1" spans="1:4">
      <c r="A176" s="235" t="s">
        <v>73</v>
      </c>
      <c r="B176" s="236">
        <v>284</v>
      </c>
      <c r="C176" s="236">
        <v>284</v>
      </c>
      <c r="D176" s="234">
        <f t="shared" si="2"/>
        <v>1</v>
      </c>
    </row>
    <row r="177" customHeight="1" spans="1:4">
      <c r="A177" s="235" t="s">
        <v>74</v>
      </c>
      <c r="B177" s="236">
        <v>56</v>
      </c>
      <c r="C177" s="236">
        <v>56</v>
      </c>
      <c r="D177" s="234">
        <f t="shared" si="2"/>
        <v>1</v>
      </c>
    </row>
    <row r="178" customHeight="1" spans="1:4">
      <c r="A178" s="235" t="s">
        <v>75</v>
      </c>
      <c r="B178" s="236"/>
      <c r="C178" s="236"/>
      <c r="D178" s="234" t="e">
        <f t="shared" si="2"/>
        <v>#DIV/0!</v>
      </c>
    </row>
    <row r="179" customHeight="1" spans="1:4">
      <c r="A179" s="235" t="s">
        <v>171</v>
      </c>
      <c r="B179" s="236"/>
      <c r="C179" s="236"/>
      <c r="D179" s="234" t="e">
        <f t="shared" si="2"/>
        <v>#DIV/0!</v>
      </c>
    </row>
    <row r="180" customHeight="1" spans="1:4">
      <c r="A180" s="235" t="s">
        <v>82</v>
      </c>
      <c r="B180" s="236"/>
      <c r="C180" s="236"/>
      <c r="D180" s="234" t="e">
        <f t="shared" si="2"/>
        <v>#DIV/0!</v>
      </c>
    </row>
    <row r="181" customHeight="1" spans="1:4">
      <c r="A181" s="237" t="s">
        <v>172</v>
      </c>
      <c r="B181" s="236">
        <v>28</v>
      </c>
      <c r="C181" s="236">
        <v>28</v>
      </c>
      <c r="D181" s="234">
        <f t="shared" si="2"/>
        <v>1</v>
      </c>
    </row>
    <row r="182" customHeight="1" spans="1:4">
      <c r="A182" s="237" t="s">
        <v>173</v>
      </c>
      <c r="B182" s="233">
        <f>SUM(B183:B188)</f>
        <v>234</v>
      </c>
      <c r="C182" s="233">
        <f>SUM(C183:C188)</f>
        <v>234</v>
      </c>
      <c r="D182" s="234">
        <f t="shared" si="2"/>
        <v>1</v>
      </c>
    </row>
    <row r="183" customHeight="1" spans="1:4">
      <c r="A183" s="232" t="s">
        <v>73</v>
      </c>
      <c r="B183" s="236">
        <v>225</v>
      </c>
      <c r="C183" s="236">
        <v>225</v>
      </c>
      <c r="D183" s="234">
        <f t="shared" si="2"/>
        <v>1</v>
      </c>
    </row>
    <row r="184" customHeight="1" spans="1:4">
      <c r="A184" s="235" t="s">
        <v>74</v>
      </c>
      <c r="B184" s="236">
        <v>3</v>
      </c>
      <c r="C184" s="236">
        <v>3</v>
      </c>
      <c r="D184" s="234">
        <f t="shared" si="2"/>
        <v>1</v>
      </c>
    </row>
    <row r="185" customHeight="1" spans="1:4">
      <c r="A185" s="235" t="s">
        <v>75</v>
      </c>
      <c r="B185" s="236"/>
      <c r="C185" s="236"/>
      <c r="D185" s="234" t="e">
        <f t="shared" si="2"/>
        <v>#DIV/0!</v>
      </c>
    </row>
    <row r="186" customHeight="1" spans="1:4">
      <c r="A186" s="235" t="s">
        <v>174</v>
      </c>
      <c r="B186" s="236"/>
      <c r="C186" s="236"/>
      <c r="D186" s="234" t="e">
        <f t="shared" si="2"/>
        <v>#DIV/0!</v>
      </c>
    </row>
    <row r="187" customHeight="1" spans="1:4">
      <c r="A187" s="235" t="s">
        <v>82</v>
      </c>
      <c r="B187" s="236"/>
      <c r="C187" s="236"/>
      <c r="D187" s="234" t="e">
        <f t="shared" si="2"/>
        <v>#DIV/0!</v>
      </c>
    </row>
    <row r="188" customHeight="1" spans="1:4">
      <c r="A188" s="237" t="s">
        <v>175</v>
      </c>
      <c r="B188" s="236">
        <v>6</v>
      </c>
      <c r="C188" s="236">
        <v>6</v>
      </c>
      <c r="D188" s="234">
        <f t="shared" si="2"/>
        <v>1</v>
      </c>
    </row>
    <row r="189" customHeight="1" spans="1:4">
      <c r="A189" s="237" t="s">
        <v>176</v>
      </c>
      <c r="B189" s="233">
        <f>SUM(B190:B196)</f>
        <v>201</v>
      </c>
      <c r="C189" s="233">
        <f>SUM(C190:C196)</f>
        <v>208</v>
      </c>
      <c r="D189" s="234">
        <f t="shared" si="2"/>
        <v>1.03482587064677</v>
      </c>
    </row>
    <row r="190" customHeight="1" spans="1:4">
      <c r="A190" s="237" t="s">
        <v>73</v>
      </c>
      <c r="B190" s="236">
        <v>163</v>
      </c>
      <c r="C190" s="236">
        <v>163</v>
      </c>
      <c r="D190" s="234">
        <f t="shared" si="2"/>
        <v>1</v>
      </c>
    </row>
    <row r="191" customHeight="1" spans="1:4">
      <c r="A191" s="235" t="s">
        <v>74</v>
      </c>
      <c r="B191" s="236">
        <v>16</v>
      </c>
      <c r="C191" s="236">
        <v>16</v>
      </c>
      <c r="D191" s="234">
        <f t="shared" si="2"/>
        <v>1</v>
      </c>
    </row>
    <row r="192" customHeight="1" spans="1:4">
      <c r="A192" s="235" t="s">
        <v>75</v>
      </c>
      <c r="B192" s="236"/>
      <c r="C192" s="236"/>
      <c r="D192" s="234" t="e">
        <f t="shared" si="2"/>
        <v>#DIV/0!</v>
      </c>
    </row>
    <row r="193" customHeight="1" spans="1:4">
      <c r="A193" s="235" t="s">
        <v>177</v>
      </c>
      <c r="B193" s="236">
        <v>4</v>
      </c>
      <c r="C193" s="236">
        <v>4</v>
      </c>
      <c r="D193" s="234">
        <f t="shared" si="2"/>
        <v>1</v>
      </c>
    </row>
    <row r="194" customHeight="1" spans="1:4">
      <c r="A194" s="235" t="s">
        <v>178</v>
      </c>
      <c r="B194" s="236">
        <v>15</v>
      </c>
      <c r="C194" s="236">
        <v>15</v>
      </c>
      <c r="D194" s="234">
        <f t="shared" si="2"/>
        <v>1</v>
      </c>
    </row>
    <row r="195" customHeight="1" spans="1:4">
      <c r="A195" s="235" t="s">
        <v>82</v>
      </c>
      <c r="B195" s="236"/>
      <c r="C195" s="236"/>
      <c r="D195" s="234" t="e">
        <f t="shared" si="2"/>
        <v>#DIV/0!</v>
      </c>
    </row>
    <row r="196" customHeight="1" spans="1:4">
      <c r="A196" s="237" t="s">
        <v>179</v>
      </c>
      <c r="B196" s="236">
        <v>3</v>
      </c>
      <c r="C196" s="236">
        <v>10</v>
      </c>
      <c r="D196" s="234">
        <f t="shared" si="2"/>
        <v>3.33333333333333</v>
      </c>
    </row>
    <row r="197" customHeight="1" spans="1:4">
      <c r="A197" s="237" t="s">
        <v>180</v>
      </c>
      <c r="B197" s="233">
        <f>SUM(B198:B202)</f>
        <v>0</v>
      </c>
      <c r="C197" s="233">
        <f>SUM(C198:C202)</f>
        <v>0</v>
      </c>
      <c r="D197" s="234" t="e">
        <f t="shared" si="2"/>
        <v>#DIV/0!</v>
      </c>
    </row>
    <row r="198" customHeight="1" spans="1:4">
      <c r="A198" s="237" t="s">
        <v>73</v>
      </c>
      <c r="B198" s="233"/>
      <c r="C198" s="233"/>
      <c r="D198" s="234" t="e">
        <f t="shared" ref="D198:D261" si="3">C198/B198</f>
        <v>#DIV/0!</v>
      </c>
    </row>
    <row r="199" customHeight="1" spans="1:4">
      <c r="A199" s="232" t="s">
        <v>74</v>
      </c>
      <c r="B199" s="233"/>
      <c r="C199" s="233"/>
      <c r="D199" s="234" t="e">
        <f t="shared" si="3"/>
        <v>#DIV/0!</v>
      </c>
    </row>
    <row r="200" customHeight="1" spans="1:4">
      <c r="A200" s="235" t="s">
        <v>75</v>
      </c>
      <c r="B200" s="242"/>
      <c r="C200" s="242"/>
      <c r="D200" s="234" t="e">
        <f t="shared" si="3"/>
        <v>#DIV/0!</v>
      </c>
    </row>
    <row r="201" customHeight="1" spans="1:4">
      <c r="A201" s="235" t="s">
        <v>82</v>
      </c>
      <c r="B201" s="242"/>
      <c r="C201" s="242"/>
      <c r="D201" s="234" t="e">
        <f t="shared" si="3"/>
        <v>#DIV/0!</v>
      </c>
    </row>
    <row r="202" customHeight="1" spans="1:4">
      <c r="A202" s="235" t="s">
        <v>181</v>
      </c>
      <c r="B202" s="242"/>
      <c r="C202" s="242"/>
      <c r="D202" s="234" t="e">
        <f t="shared" si="3"/>
        <v>#DIV/0!</v>
      </c>
    </row>
    <row r="203" customHeight="1" spans="1:4">
      <c r="A203" s="237" t="s">
        <v>182</v>
      </c>
      <c r="B203" s="233">
        <f>SUM(B204:B208)</f>
        <v>428</v>
      </c>
      <c r="C203" s="233">
        <f>SUM(C204:C208)</f>
        <v>421</v>
      </c>
      <c r="D203" s="234">
        <f t="shared" si="3"/>
        <v>0.983644859813084</v>
      </c>
    </row>
    <row r="204" customHeight="1" spans="1:4">
      <c r="A204" s="237" t="s">
        <v>73</v>
      </c>
      <c r="B204" s="236">
        <v>401</v>
      </c>
      <c r="C204" s="236">
        <v>401</v>
      </c>
      <c r="D204" s="234">
        <f t="shared" si="3"/>
        <v>1</v>
      </c>
    </row>
    <row r="205" customHeight="1" spans="1:4">
      <c r="A205" s="237" t="s">
        <v>74</v>
      </c>
      <c r="B205" s="236"/>
      <c r="C205" s="236"/>
      <c r="D205" s="234" t="e">
        <f t="shared" si="3"/>
        <v>#DIV/0!</v>
      </c>
    </row>
    <row r="206" customHeight="1" spans="1:4">
      <c r="A206" s="235" t="s">
        <v>75</v>
      </c>
      <c r="B206" s="236"/>
      <c r="C206" s="236"/>
      <c r="D206" s="234" t="e">
        <f t="shared" si="3"/>
        <v>#DIV/0!</v>
      </c>
    </row>
    <row r="207" customHeight="1" spans="1:4">
      <c r="A207" s="235" t="s">
        <v>82</v>
      </c>
      <c r="B207" s="236"/>
      <c r="C207" s="236"/>
      <c r="D207" s="234" t="e">
        <f t="shared" si="3"/>
        <v>#DIV/0!</v>
      </c>
    </row>
    <row r="208" customHeight="1" spans="1:4">
      <c r="A208" s="235" t="s">
        <v>183</v>
      </c>
      <c r="B208" s="236">
        <v>27</v>
      </c>
      <c r="C208" s="236">
        <v>20</v>
      </c>
      <c r="D208" s="234">
        <f t="shared" si="3"/>
        <v>0.740740740740741</v>
      </c>
    </row>
    <row r="209" customHeight="1" spans="1:4">
      <c r="A209" s="235" t="s">
        <v>184</v>
      </c>
      <c r="B209" s="233">
        <f>SUM(B210:B215)</f>
        <v>0</v>
      </c>
      <c r="C209" s="233">
        <f>SUM(C210:C215)</f>
        <v>0</v>
      </c>
      <c r="D209" s="234" t="e">
        <f t="shared" si="3"/>
        <v>#DIV/0!</v>
      </c>
    </row>
    <row r="210" customHeight="1" spans="1:4">
      <c r="A210" s="235" t="s">
        <v>73</v>
      </c>
      <c r="B210" s="243"/>
      <c r="C210" s="243"/>
      <c r="D210" s="234" t="e">
        <f t="shared" si="3"/>
        <v>#DIV/0!</v>
      </c>
    </row>
    <row r="211" customHeight="1" spans="1:4">
      <c r="A211" s="235" t="s">
        <v>74</v>
      </c>
      <c r="B211" s="243"/>
      <c r="C211" s="243"/>
      <c r="D211" s="234" t="e">
        <f t="shared" si="3"/>
        <v>#DIV/0!</v>
      </c>
    </row>
    <row r="212" customHeight="1" spans="1:4">
      <c r="A212" s="235" t="s">
        <v>75</v>
      </c>
      <c r="B212" s="242"/>
      <c r="C212" s="242"/>
      <c r="D212" s="234" t="e">
        <f t="shared" si="3"/>
        <v>#DIV/0!</v>
      </c>
    </row>
    <row r="213" customHeight="1" spans="1:4">
      <c r="A213" s="235" t="s">
        <v>185</v>
      </c>
      <c r="B213" s="242"/>
      <c r="C213" s="242"/>
      <c r="D213" s="234" t="e">
        <f t="shared" si="3"/>
        <v>#DIV/0!</v>
      </c>
    </row>
    <row r="214" customHeight="1" spans="1:4">
      <c r="A214" s="235" t="s">
        <v>82</v>
      </c>
      <c r="B214" s="242"/>
      <c r="C214" s="242"/>
      <c r="D214" s="234" t="e">
        <f t="shared" si="3"/>
        <v>#DIV/0!</v>
      </c>
    </row>
    <row r="215" customHeight="1" spans="1:4">
      <c r="A215" s="235" t="s">
        <v>186</v>
      </c>
      <c r="B215" s="242"/>
      <c r="C215" s="242"/>
      <c r="D215" s="234" t="e">
        <f t="shared" si="3"/>
        <v>#DIV/0!</v>
      </c>
    </row>
    <row r="216" customHeight="1" spans="1:4">
      <c r="A216" s="235" t="s">
        <v>187</v>
      </c>
      <c r="B216" s="233">
        <f>SUM(B217:B230)</f>
        <v>1182</v>
      </c>
      <c r="C216" s="233">
        <f>SUM(C217:C230)</f>
        <v>1582</v>
      </c>
      <c r="D216" s="234">
        <f t="shared" si="3"/>
        <v>1.33840947546531</v>
      </c>
    </row>
    <row r="217" customHeight="1" spans="1:4">
      <c r="A217" s="235" t="s">
        <v>73</v>
      </c>
      <c r="B217" s="236">
        <v>809</v>
      </c>
      <c r="C217" s="236">
        <v>809</v>
      </c>
      <c r="D217" s="234">
        <f t="shared" si="3"/>
        <v>1</v>
      </c>
    </row>
    <row r="218" customHeight="1" spans="1:4">
      <c r="A218" s="235" t="s">
        <v>74</v>
      </c>
      <c r="B218" s="236">
        <v>30</v>
      </c>
      <c r="C218" s="236">
        <v>30</v>
      </c>
      <c r="D218" s="234">
        <f t="shared" si="3"/>
        <v>1</v>
      </c>
    </row>
    <row r="219" customHeight="1" spans="1:4">
      <c r="A219" s="235" t="s">
        <v>75</v>
      </c>
      <c r="B219" s="236"/>
      <c r="C219" s="236"/>
      <c r="D219" s="234" t="e">
        <f t="shared" si="3"/>
        <v>#DIV/0!</v>
      </c>
    </row>
    <row r="220" customHeight="1" spans="1:4">
      <c r="A220" s="235" t="s">
        <v>188</v>
      </c>
      <c r="B220" s="236"/>
      <c r="C220" s="236"/>
      <c r="D220" s="234" t="e">
        <f t="shared" si="3"/>
        <v>#DIV/0!</v>
      </c>
    </row>
    <row r="221" customHeight="1" spans="1:4">
      <c r="A221" s="235" t="s">
        <v>189</v>
      </c>
      <c r="B221" s="236">
        <v>156</v>
      </c>
      <c r="C221" s="236">
        <v>356</v>
      </c>
      <c r="D221" s="234">
        <f t="shared" si="3"/>
        <v>2.28205128205128</v>
      </c>
    </row>
    <row r="222" customHeight="1" spans="1:4">
      <c r="A222" s="235" t="s">
        <v>114</v>
      </c>
      <c r="B222" s="236"/>
      <c r="C222" s="236"/>
      <c r="D222" s="234" t="e">
        <f t="shared" si="3"/>
        <v>#DIV/0!</v>
      </c>
    </row>
    <row r="223" customHeight="1" spans="1:4">
      <c r="A223" s="235" t="s">
        <v>190</v>
      </c>
      <c r="B223" s="236"/>
      <c r="C223" s="236"/>
      <c r="D223" s="234" t="e">
        <f t="shared" si="3"/>
        <v>#DIV/0!</v>
      </c>
    </row>
    <row r="224" customHeight="1" spans="1:4">
      <c r="A224" s="235" t="s">
        <v>191</v>
      </c>
      <c r="B224" s="236">
        <v>2</v>
      </c>
      <c r="C224" s="236">
        <v>2</v>
      </c>
      <c r="D224" s="234">
        <f t="shared" si="3"/>
        <v>1</v>
      </c>
    </row>
    <row r="225" customHeight="1" spans="1:4">
      <c r="A225" s="235" t="s">
        <v>192</v>
      </c>
      <c r="B225" s="236"/>
      <c r="C225" s="236"/>
      <c r="D225" s="234" t="e">
        <f t="shared" si="3"/>
        <v>#DIV/0!</v>
      </c>
    </row>
    <row r="226" customHeight="1" spans="1:4">
      <c r="A226" s="235" t="s">
        <v>193</v>
      </c>
      <c r="B226" s="236"/>
      <c r="C226" s="236"/>
      <c r="D226" s="234" t="e">
        <f t="shared" si="3"/>
        <v>#DIV/0!</v>
      </c>
    </row>
    <row r="227" customHeight="1" spans="1:4">
      <c r="A227" s="235" t="s">
        <v>194</v>
      </c>
      <c r="B227" s="236"/>
      <c r="C227" s="236"/>
      <c r="D227" s="234" t="e">
        <f t="shared" si="3"/>
        <v>#DIV/0!</v>
      </c>
    </row>
    <row r="228" customHeight="1" spans="1:4">
      <c r="A228" s="235" t="s">
        <v>195</v>
      </c>
      <c r="B228" s="236">
        <v>166</v>
      </c>
      <c r="C228" s="236">
        <v>366</v>
      </c>
      <c r="D228" s="234">
        <f t="shared" si="3"/>
        <v>2.20481927710843</v>
      </c>
    </row>
    <row r="229" customHeight="1" spans="1:4">
      <c r="A229" s="235" t="s">
        <v>82</v>
      </c>
      <c r="B229" s="236"/>
      <c r="C229" s="236"/>
      <c r="D229" s="234" t="e">
        <f t="shared" si="3"/>
        <v>#DIV/0!</v>
      </c>
    </row>
    <row r="230" customHeight="1" spans="1:4">
      <c r="A230" s="235" t="s">
        <v>196</v>
      </c>
      <c r="B230" s="236">
        <v>19</v>
      </c>
      <c r="C230" s="236">
        <v>19</v>
      </c>
      <c r="D230" s="234">
        <f t="shared" si="3"/>
        <v>1</v>
      </c>
    </row>
    <row r="231" customHeight="1" spans="1:4">
      <c r="A231" s="235" t="s">
        <v>197</v>
      </c>
      <c r="B231" s="233">
        <f>SUM(B232:B233)</f>
        <v>8535</v>
      </c>
      <c r="C231" s="233">
        <f>SUM(C232:C233)</f>
        <v>11792</v>
      </c>
      <c r="D231" s="234">
        <f t="shared" si="3"/>
        <v>1.38160515524312</v>
      </c>
    </row>
    <row r="232" customHeight="1" spans="1:4">
      <c r="A232" s="237" t="s">
        <v>198</v>
      </c>
      <c r="B232" s="233"/>
      <c r="C232" s="233"/>
      <c r="D232" s="234" t="e">
        <f t="shared" si="3"/>
        <v>#DIV/0!</v>
      </c>
    </row>
    <row r="233" customHeight="1" spans="1:4">
      <c r="A233" s="237" t="s">
        <v>199</v>
      </c>
      <c r="B233" s="236">
        <v>8535</v>
      </c>
      <c r="C233" s="236">
        <v>11792</v>
      </c>
      <c r="D233" s="234">
        <f t="shared" si="3"/>
        <v>1.38160515524312</v>
      </c>
    </row>
    <row r="234" customHeight="1" spans="1:4">
      <c r="A234" s="232" t="s">
        <v>200</v>
      </c>
      <c r="B234" s="233">
        <f>SUM(B235:B237)</f>
        <v>0</v>
      </c>
      <c r="C234" s="233">
        <f>SUM(C235:C237)</f>
        <v>0</v>
      </c>
      <c r="D234" s="234" t="e">
        <f t="shared" si="3"/>
        <v>#DIV/0!</v>
      </c>
    </row>
    <row r="235" customHeight="1" spans="1:4">
      <c r="A235" s="235" t="s">
        <v>201</v>
      </c>
      <c r="B235" s="233"/>
      <c r="C235" s="233"/>
      <c r="D235" s="234" t="e">
        <f t="shared" si="3"/>
        <v>#DIV/0!</v>
      </c>
    </row>
    <row r="236" customHeight="1" spans="1:4">
      <c r="A236" s="235" t="s">
        <v>202</v>
      </c>
      <c r="B236" s="233"/>
      <c r="C236" s="233"/>
      <c r="D236" s="234" t="e">
        <f t="shared" si="3"/>
        <v>#DIV/0!</v>
      </c>
    </row>
    <row r="237" customHeight="1" spans="1:4">
      <c r="A237" s="235" t="s">
        <v>203</v>
      </c>
      <c r="B237" s="233"/>
      <c r="C237" s="233"/>
      <c r="D237" s="234" t="e">
        <f t="shared" si="3"/>
        <v>#DIV/0!</v>
      </c>
    </row>
    <row r="238" customHeight="1" spans="1:4">
      <c r="A238" s="232" t="s">
        <v>204</v>
      </c>
      <c r="B238" s="233">
        <f>SUM(B239,B249)</f>
        <v>150</v>
      </c>
      <c r="C238" s="233">
        <f>SUM(C239,C249)</f>
        <v>150</v>
      </c>
      <c r="D238" s="234">
        <f t="shared" si="3"/>
        <v>1</v>
      </c>
    </row>
    <row r="239" customHeight="1" spans="1:4">
      <c r="A239" s="237" t="s">
        <v>205</v>
      </c>
      <c r="B239" s="233">
        <f>SUM(B240:B248)</f>
        <v>38</v>
      </c>
      <c r="C239" s="233">
        <f>SUM(C240:C248)</f>
        <v>36</v>
      </c>
      <c r="D239" s="234">
        <f t="shared" si="3"/>
        <v>0.947368421052632</v>
      </c>
    </row>
    <row r="240" customHeight="1" spans="1:4">
      <c r="A240" s="237" t="s">
        <v>206</v>
      </c>
      <c r="B240" s="236">
        <v>38</v>
      </c>
      <c r="C240" s="236">
        <v>36</v>
      </c>
      <c r="D240" s="234">
        <f t="shared" si="3"/>
        <v>0.947368421052632</v>
      </c>
    </row>
    <row r="241" customHeight="1" spans="1:4">
      <c r="A241" s="235" t="s">
        <v>207</v>
      </c>
      <c r="B241" s="236"/>
      <c r="C241" s="236"/>
      <c r="D241" s="234" t="e">
        <f t="shared" si="3"/>
        <v>#DIV/0!</v>
      </c>
    </row>
    <row r="242" customHeight="1" spans="1:4">
      <c r="A242" s="235" t="s">
        <v>208</v>
      </c>
      <c r="B242" s="236"/>
      <c r="C242" s="236"/>
      <c r="D242" s="234" t="e">
        <f t="shared" si="3"/>
        <v>#DIV/0!</v>
      </c>
    </row>
    <row r="243" customHeight="1" spans="1:4">
      <c r="A243" s="235" t="s">
        <v>209</v>
      </c>
      <c r="B243" s="236"/>
      <c r="C243" s="236"/>
      <c r="D243" s="234" t="e">
        <f t="shared" si="3"/>
        <v>#DIV/0!</v>
      </c>
    </row>
    <row r="244" customHeight="1" spans="1:4">
      <c r="A244" s="237" t="s">
        <v>210</v>
      </c>
      <c r="B244" s="236"/>
      <c r="C244" s="236"/>
      <c r="D244" s="234" t="e">
        <f t="shared" si="3"/>
        <v>#DIV/0!</v>
      </c>
    </row>
    <row r="245" customHeight="1" spans="1:4">
      <c r="A245" s="237" t="s">
        <v>211</v>
      </c>
      <c r="B245" s="236"/>
      <c r="C245" s="236"/>
      <c r="D245" s="234" t="e">
        <f t="shared" si="3"/>
        <v>#DIV/0!</v>
      </c>
    </row>
    <row r="246" customHeight="1" spans="1:4">
      <c r="A246" s="237" t="s">
        <v>212</v>
      </c>
      <c r="B246" s="236"/>
      <c r="C246" s="236"/>
      <c r="D246" s="234" t="e">
        <f t="shared" si="3"/>
        <v>#DIV/0!</v>
      </c>
    </row>
    <row r="247" customHeight="1" spans="1:4">
      <c r="A247" s="237" t="s">
        <v>213</v>
      </c>
      <c r="B247" s="236"/>
      <c r="C247" s="236"/>
      <c r="D247" s="234" t="e">
        <f t="shared" si="3"/>
        <v>#DIV/0!</v>
      </c>
    </row>
    <row r="248" customHeight="1" spans="1:4">
      <c r="A248" s="237" t="s">
        <v>214</v>
      </c>
      <c r="B248" s="236"/>
      <c r="C248" s="236"/>
      <c r="D248" s="234" t="e">
        <f t="shared" si="3"/>
        <v>#DIV/0!</v>
      </c>
    </row>
    <row r="249" customHeight="1" spans="1:4">
      <c r="A249" s="237" t="s">
        <v>215</v>
      </c>
      <c r="B249" s="236">
        <v>112</v>
      </c>
      <c r="C249" s="236">
        <v>114</v>
      </c>
      <c r="D249" s="234">
        <f t="shared" si="3"/>
        <v>1.01785714285714</v>
      </c>
    </row>
    <row r="250" customHeight="1" spans="1:4">
      <c r="A250" s="232" t="s">
        <v>216</v>
      </c>
      <c r="B250" s="233">
        <f>SUM(B251,B254,B265,B272,B280,B289,B303,B313,B323,B331,B337)</f>
        <v>1449</v>
      </c>
      <c r="C250" s="233">
        <f>SUM(C251,C254,C265,C272,C280,C289,C303,C313,C323,C331,C337)</f>
        <v>1550</v>
      </c>
      <c r="D250" s="234">
        <f t="shared" si="3"/>
        <v>1.06970324361629</v>
      </c>
    </row>
    <row r="251" customHeight="1" spans="1:4">
      <c r="A251" s="235" t="s">
        <v>217</v>
      </c>
      <c r="B251" s="233">
        <f>SUM(B252:B253)</f>
        <v>25</v>
      </c>
      <c r="C251" s="233">
        <f>SUM(C252:C253)</f>
        <v>0</v>
      </c>
      <c r="D251" s="234">
        <f t="shared" si="3"/>
        <v>0</v>
      </c>
    </row>
    <row r="252" customHeight="1" spans="1:4">
      <c r="A252" s="235" t="s">
        <v>218</v>
      </c>
      <c r="B252" s="233"/>
      <c r="C252" s="233"/>
      <c r="D252" s="234" t="e">
        <f t="shared" si="3"/>
        <v>#DIV/0!</v>
      </c>
    </row>
    <row r="253" customHeight="1" spans="1:4">
      <c r="A253" s="237" t="s">
        <v>219</v>
      </c>
      <c r="B253" s="233">
        <v>25</v>
      </c>
      <c r="C253" s="233"/>
      <c r="D253" s="234">
        <f t="shared" si="3"/>
        <v>0</v>
      </c>
    </row>
    <row r="254" customHeight="1" spans="1:4">
      <c r="A254" s="237" t="s">
        <v>220</v>
      </c>
      <c r="B254" s="233">
        <f>SUM(B255:B264)</f>
        <v>638</v>
      </c>
      <c r="C254" s="233">
        <f>SUM(C255:C264)</f>
        <v>910</v>
      </c>
      <c r="D254" s="234">
        <f t="shared" si="3"/>
        <v>1.42633228840125</v>
      </c>
    </row>
    <row r="255" customHeight="1" spans="1:4">
      <c r="A255" s="237" t="s">
        <v>73</v>
      </c>
      <c r="B255" s="236">
        <v>143</v>
      </c>
      <c r="C255" s="236">
        <v>243</v>
      </c>
      <c r="D255" s="234">
        <f t="shared" si="3"/>
        <v>1.6993006993007</v>
      </c>
    </row>
    <row r="256" customHeight="1" spans="1:4">
      <c r="A256" s="237" t="s">
        <v>74</v>
      </c>
      <c r="B256" s="236">
        <v>80</v>
      </c>
      <c r="C256" s="236">
        <v>80</v>
      </c>
      <c r="D256" s="234">
        <f t="shared" si="3"/>
        <v>1</v>
      </c>
    </row>
    <row r="257" customHeight="1" spans="1:4">
      <c r="A257" s="237" t="s">
        <v>75</v>
      </c>
      <c r="B257" s="236">
        <v>0</v>
      </c>
      <c r="C257" s="236"/>
      <c r="D257" s="234" t="e">
        <f t="shared" si="3"/>
        <v>#DIV/0!</v>
      </c>
    </row>
    <row r="258" customHeight="1" spans="1:4">
      <c r="A258" s="237" t="s">
        <v>114</v>
      </c>
      <c r="B258" s="236">
        <v>0</v>
      </c>
      <c r="C258" s="236"/>
      <c r="D258" s="234" t="e">
        <f t="shared" si="3"/>
        <v>#DIV/0!</v>
      </c>
    </row>
    <row r="259" customHeight="1" spans="1:4">
      <c r="A259" s="237" t="s">
        <v>221</v>
      </c>
      <c r="B259" s="236">
        <v>43</v>
      </c>
      <c r="C259" s="236">
        <v>43</v>
      </c>
      <c r="D259" s="234">
        <f t="shared" si="3"/>
        <v>1</v>
      </c>
    </row>
    <row r="260" customHeight="1" spans="1:4">
      <c r="A260" s="237" t="s">
        <v>222</v>
      </c>
      <c r="B260" s="236">
        <v>0</v>
      </c>
      <c r="C260" s="236"/>
      <c r="D260" s="234" t="e">
        <f t="shared" si="3"/>
        <v>#DIV/0!</v>
      </c>
    </row>
    <row r="261" customHeight="1" spans="1:4">
      <c r="A261" s="237" t="s">
        <v>223</v>
      </c>
      <c r="B261" s="236">
        <v>0</v>
      </c>
      <c r="C261" s="236"/>
      <c r="D261" s="234" t="e">
        <f t="shared" si="3"/>
        <v>#DIV/0!</v>
      </c>
    </row>
    <row r="262" customHeight="1" spans="1:4">
      <c r="A262" s="237" t="s">
        <v>224</v>
      </c>
      <c r="B262" s="236">
        <v>0</v>
      </c>
      <c r="C262" s="236"/>
      <c r="D262" s="234" t="e">
        <f t="shared" ref="D262:D325" si="4">C262/B262</f>
        <v>#DIV/0!</v>
      </c>
    </row>
    <row r="263" customHeight="1" spans="1:4">
      <c r="A263" s="237" t="s">
        <v>82</v>
      </c>
      <c r="B263" s="236">
        <v>0</v>
      </c>
      <c r="C263" s="236"/>
      <c r="D263" s="234" t="e">
        <f t="shared" si="4"/>
        <v>#DIV/0!</v>
      </c>
    </row>
    <row r="264" customHeight="1" spans="1:4">
      <c r="A264" s="237" t="s">
        <v>225</v>
      </c>
      <c r="B264" s="236">
        <v>372</v>
      </c>
      <c r="C264" s="236">
        <v>544</v>
      </c>
      <c r="D264" s="234">
        <f t="shared" si="4"/>
        <v>1.46236559139785</v>
      </c>
    </row>
    <row r="265" customHeight="1" spans="1:4">
      <c r="A265" s="235" t="s">
        <v>226</v>
      </c>
      <c r="B265" s="233">
        <f>SUM(B266:B271)</f>
        <v>0</v>
      </c>
      <c r="C265" s="233">
        <f>SUM(C266:C271)</f>
        <v>0</v>
      </c>
      <c r="D265" s="234" t="e">
        <f t="shared" si="4"/>
        <v>#DIV/0!</v>
      </c>
    </row>
    <row r="266" customHeight="1" spans="1:4">
      <c r="A266" s="235" t="s">
        <v>73</v>
      </c>
      <c r="B266" s="233"/>
      <c r="C266" s="233"/>
      <c r="D266" s="234" t="e">
        <f t="shared" si="4"/>
        <v>#DIV/0!</v>
      </c>
    </row>
    <row r="267" customHeight="1" spans="1:4">
      <c r="A267" s="235" t="s">
        <v>74</v>
      </c>
      <c r="B267" s="233"/>
      <c r="C267" s="233"/>
      <c r="D267" s="234" t="e">
        <f t="shared" si="4"/>
        <v>#DIV/0!</v>
      </c>
    </row>
    <row r="268" customHeight="1" spans="1:4">
      <c r="A268" s="237" t="s">
        <v>75</v>
      </c>
      <c r="B268" s="233"/>
      <c r="C268" s="233"/>
      <c r="D268" s="234" t="e">
        <f t="shared" si="4"/>
        <v>#DIV/0!</v>
      </c>
    </row>
    <row r="269" customHeight="1" spans="1:4">
      <c r="A269" s="237" t="s">
        <v>227</v>
      </c>
      <c r="B269" s="233"/>
      <c r="C269" s="233"/>
      <c r="D269" s="234" t="e">
        <f t="shared" si="4"/>
        <v>#DIV/0!</v>
      </c>
    </row>
    <row r="270" customHeight="1" spans="1:4">
      <c r="A270" s="237" t="s">
        <v>82</v>
      </c>
      <c r="B270" s="233"/>
      <c r="C270" s="233"/>
      <c r="D270" s="234" t="e">
        <f t="shared" si="4"/>
        <v>#DIV/0!</v>
      </c>
    </row>
    <row r="271" customHeight="1" spans="1:4">
      <c r="A271" s="232" t="s">
        <v>228</v>
      </c>
      <c r="B271" s="233"/>
      <c r="C271" s="233"/>
      <c r="D271" s="234" t="e">
        <f t="shared" si="4"/>
        <v>#DIV/0!</v>
      </c>
    </row>
    <row r="272" customHeight="1" spans="1:4">
      <c r="A272" s="238" t="s">
        <v>229</v>
      </c>
      <c r="B272" s="233">
        <f>SUM(B273:B279)</f>
        <v>16</v>
      </c>
      <c r="C272" s="233">
        <f>SUM(C273:C279)</f>
        <v>0</v>
      </c>
      <c r="D272" s="234">
        <f t="shared" si="4"/>
        <v>0</v>
      </c>
    </row>
    <row r="273" customHeight="1" spans="1:4">
      <c r="A273" s="235" t="s">
        <v>73</v>
      </c>
      <c r="B273" s="233">
        <v>16</v>
      </c>
      <c r="C273" s="233"/>
      <c r="D273" s="234">
        <f t="shared" si="4"/>
        <v>0</v>
      </c>
    </row>
    <row r="274" customHeight="1" spans="1:4">
      <c r="A274" s="235" t="s">
        <v>74</v>
      </c>
      <c r="B274" s="233"/>
      <c r="C274" s="233"/>
      <c r="D274" s="234" t="e">
        <f t="shared" si="4"/>
        <v>#DIV/0!</v>
      </c>
    </row>
    <row r="275" customHeight="1" spans="1:4">
      <c r="A275" s="237" t="s">
        <v>75</v>
      </c>
      <c r="B275" s="233"/>
      <c r="C275" s="233"/>
      <c r="D275" s="234" t="e">
        <f t="shared" si="4"/>
        <v>#DIV/0!</v>
      </c>
    </row>
    <row r="276" customHeight="1" spans="1:4">
      <c r="A276" s="237" t="s">
        <v>230</v>
      </c>
      <c r="B276" s="233"/>
      <c r="C276" s="233"/>
      <c r="D276" s="234" t="e">
        <f t="shared" si="4"/>
        <v>#DIV/0!</v>
      </c>
    </row>
    <row r="277" customHeight="1" spans="1:4">
      <c r="A277" s="237" t="s">
        <v>231</v>
      </c>
      <c r="B277" s="233"/>
      <c r="C277" s="233"/>
      <c r="D277" s="234" t="e">
        <f t="shared" si="4"/>
        <v>#DIV/0!</v>
      </c>
    </row>
    <row r="278" customHeight="1" spans="1:4">
      <c r="A278" s="237" t="s">
        <v>82</v>
      </c>
      <c r="B278" s="233"/>
      <c r="C278" s="233"/>
      <c r="D278" s="234" t="e">
        <f t="shared" si="4"/>
        <v>#DIV/0!</v>
      </c>
    </row>
    <row r="279" customHeight="1" spans="1:4">
      <c r="A279" s="237" t="s">
        <v>232</v>
      </c>
      <c r="B279" s="233"/>
      <c r="C279" s="233"/>
      <c r="D279" s="234" t="e">
        <f t="shared" si="4"/>
        <v>#DIV/0!</v>
      </c>
    </row>
    <row r="280" customHeight="1" spans="1:4">
      <c r="A280" s="232" t="s">
        <v>233</v>
      </c>
      <c r="B280" s="233">
        <f>SUM(B281:B288)</f>
        <v>230</v>
      </c>
      <c r="C280" s="233">
        <f>SUM(C281:C288)</f>
        <v>0</v>
      </c>
      <c r="D280" s="234">
        <f t="shared" si="4"/>
        <v>0</v>
      </c>
    </row>
    <row r="281" customHeight="1" spans="1:4">
      <c r="A281" s="235" t="s">
        <v>73</v>
      </c>
      <c r="B281" s="233">
        <v>30</v>
      </c>
      <c r="C281" s="233"/>
      <c r="D281" s="234">
        <f t="shared" si="4"/>
        <v>0</v>
      </c>
    </row>
    <row r="282" customHeight="1" spans="1:4">
      <c r="A282" s="235" t="s">
        <v>74</v>
      </c>
      <c r="B282" s="233"/>
      <c r="C282" s="233"/>
      <c r="D282" s="234" t="e">
        <f t="shared" si="4"/>
        <v>#DIV/0!</v>
      </c>
    </row>
    <row r="283" customHeight="1" spans="1:4">
      <c r="A283" s="235" t="s">
        <v>75</v>
      </c>
      <c r="B283" s="233"/>
      <c r="C283" s="233"/>
      <c r="D283" s="234" t="e">
        <f t="shared" si="4"/>
        <v>#DIV/0!</v>
      </c>
    </row>
    <row r="284" customHeight="1" spans="1:4">
      <c r="A284" s="237" t="s">
        <v>234</v>
      </c>
      <c r="B284" s="233"/>
      <c r="C284" s="233"/>
      <c r="D284" s="234" t="e">
        <f t="shared" si="4"/>
        <v>#DIV/0!</v>
      </c>
    </row>
    <row r="285" customHeight="1" spans="1:4">
      <c r="A285" s="237" t="s">
        <v>235</v>
      </c>
      <c r="B285" s="233"/>
      <c r="C285" s="233"/>
      <c r="D285" s="234" t="e">
        <f t="shared" si="4"/>
        <v>#DIV/0!</v>
      </c>
    </row>
    <row r="286" customHeight="1" spans="1:4">
      <c r="A286" s="237" t="s">
        <v>236</v>
      </c>
      <c r="B286" s="233"/>
      <c r="C286" s="233"/>
      <c r="D286" s="234" t="e">
        <f t="shared" si="4"/>
        <v>#DIV/0!</v>
      </c>
    </row>
    <row r="287" customHeight="1" spans="1:4">
      <c r="A287" s="235" t="s">
        <v>82</v>
      </c>
      <c r="B287" s="233"/>
      <c r="C287" s="233"/>
      <c r="D287" s="234" t="e">
        <f t="shared" si="4"/>
        <v>#DIV/0!</v>
      </c>
    </row>
    <row r="288" customHeight="1" spans="1:4">
      <c r="A288" s="235" t="s">
        <v>237</v>
      </c>
      <c r="B288" s="233">
        <v>200</v>
      </c>
      <c r="C288" s="233"/>
      <c r="D288" s="234">
        <f t="shared" si="4"/>
        <v>0</v>
      </c>
    </row>
    <row r="289" customHeight="1" spans="1:4">
      <c r="A289" s="235" t="s">
        <v>238</v>
      </c>
      <c r="B289" s="233">
        <f>SUM(B290:B302)</f>
        <v>412</v>
      </c>
      <c r="C289" s="233">
        <f>SUM(C290:C302)</f>
        <v>512</v>
      </c>
      <c r="D289" s="234">
        <f t="shared" si="4"/>
        <v>1.24271844660194</v>
      </c>
    </row>
    <row r="290" customHeight="1" spans="1:4">
      <c r="A290" s="237" t="s">
        <v>73</v>
      </c>
      <c r="B290" s="236">
        <v>284</v>
      </c>
      <c r="C290" s="236">
        <v>384</v>
      </c>
      <c r="D290" s="234">
        <f t="shared" si="4"/>
        <v>1.35211267605634</v>
      </c>
    </row>
    <row r="291" customHeight="1" spans="1:4">
      <c r="A291" s="237" t="s">
        <v>74</v>
      </c>
      <c r="B291" s="236">
        <v>8</v>
      </c>
      <c r="C291" s="236">
        <v>8</v>
      </c>
      <c r="D291" s="234">
        <f t="shared" si="4"/>
        <v>1</v>
      </c>
    </row>
    <row r="292" customHeight="1" spans="1:4">
      <c r="A292" s="237" t="s">
        <v>75</v>
      </c>
      <c r="B292" s="236">
        <v>0</v>
      </c>
      <c r="C292" s="236"/>
      <c r="D292" s="234" t="e">
        <f t="shared" si="4"/>
        <v>#DIV/0!</v>
      </c>
    </row>
    <row r="293" customHeight="1" spans="1:4">
      <c r="A293" s="232" t="s">
        <v>239</v>
      </c>
      <c r="B293" s="236">
        <v>0</v>
      </c>
      <c r="C293" s="236"/>
      <c r="D293" s="234" t="e">
        <f t="shared" si="4"/>
        <v>#DIV/0!</v>
      </c>
    </row>
    <row r="294" customHeight="1" spans="1:4">
      <c r="A294" s="235" t="s">
        <v>240</v>
      </c>
      <c r="B294" s="236">
        <v>0</v>
      </c>
      <c r="C294" s="236"/>
      <c r="D294" s="234" t="e">
        <f t="shared" si="4"/>
        <v>#DIV/0!</v>
      </c>
    </row>
    <row r="295" customHeight="1" spans="1:4">
      <c r="A295" s="235" t="s">
        <v>241</v>
      </c>
      <c r="B295" s="236">
        <v>0</v>
      </c>
      <c r="C295" s="236"/>
      <c r="D295" s="234" t="e">
        <f t="shared" si="4"/>
        <v>#DIV/0!</v>
      </c>
    </row>
    <row r="296" customHeight="1" spans="1:4">
      <c r="A296" s="238" t="s">
        <v>242</v>
      </c>
      <c r="B296" s="236">
        <v>0</v>
      </c>
      <c r="C296" s="236"/>
      <c r="D296" s="234" t="e">
        <f t="shared" si="4"/>
        <v>#DIV/0!</v>
      </c>
    </row>
    <row r="297" customHeight="1" spans="1:4">
      <c r="A297" s="237" t="s">
        <v>243</v>
      </c>
      <c r="B297" s="236">
        <v>0</v>
      </c>
      <c r="C297" s="236"/>
      <c r="D297" s="234" t="e">
        <f t="shared" si="4"/>
        <v>#DIV/0!</v>
      </c>
    </row>
    <row r="298" customHeight="1" spans="1:4">
      <c r="A298" s="237" t="s">
        <v>244</v>
      </c>
      <c r="B298" s="236">
        <v>0</v>
      </c>
      <c r="C298" s="236"/>
      <c r="D298" s="234" t="e">
        <f t="shared" si="4"/>
        <v>#DIV/0!</v>
      </c>
    </row>
    <row r="299" customHeight="1" spans="1:4">
      <c r="A299" s="237" t="s">
        <v>245</v>
      </c>
      <c r="B299" s="236">
        <v>0</v>
      </c>
      <c r="C299" s="236"/>
      <c r="D299" s="234" t="e">
        <f t="shared" si="4"/>
        <v>#DIV/0!</v>
      </c>
    </row>
    <row r="300" customHeight="1" spans="1:4">
      <c r="A300" s="237" t="s">
        <v>114</v>
      </c>
      <c r="B300" s="236">
        <v>0</v>
      </c>
      <c r="C300" s="236"/>
      <c r="D300" s="234" t="e">
        <f t="shared" si="4"/>
        <v>#DIV/0!</v>
      </c>
    </row>
    <row r="301" customHeight="1" spans="1:4">
      <c r="A301" s="237" t="s">
        <v>82</v>
      </c>
      <c r="B301" s="236">
        <v>0</v>
      </c>
      <c r="C301" s="236"/>
      <c r="D301" s="234" t="e">
        <f t="shared" si="4"/>
        <v>#DIV/0!</v>
      </c>
    </row>
    <row r="302" customHeight="1" spans="1:4">
      <c r="A302" s="235" t="s">
        <v>246</v>
      </c>
      <c r="B302" s="236">
        <v>120</v>
      </c>
      <c r="C302" s="236">
        <v>120</v>
      </c>
      <c r="D302" s="234">
        <f t="shared" si="4"/>
        <v>1</v>
      </c>
    </row>
    <row r="303" customHeight="1" spans="1:4">
      <c r="A303" s="238" t="s">
        <v>247</v>
      </c>
      <c r="B303" s="233">
        <f>SUM(B304:B312)</f>
        <v>0</v>
      </c>
      <c r="C303" s="233">
        <f>SUM(C304:C312)</f>
        <v>0</v>
      </c>
      <c r="D303" s="234" t="e">
        <f t="shared" si="4"/>
        <v>#DIV/0!</v>
      </c>
    </row>
    <row r="304" customHeight="1" spans="1:4">
      <c r="A304" s="235" t="s">
        <v>73</v>
      </c>
      <c r="B304" s="233"/>
      <c r="C304" s="233"/>
      <c r="D304" s="234" t="e">
        <f t="shared" si="4"/>
        <v>#DIV/0!</v>
      </c>
    </row>
    <row r="305" customHeight="1" spans="1:4">
      <c r="A305" s="237" t="s">
        <v>74</v>
      </c>
      <c r="B305" s="233"/>
      <c r="C305" s="233"/>
      <c r="D305" s="234" t="e">
        <f t="shared" si="4"/>
        <v>#DIV/0!</v>
      </c>
    </row>
    <row r="306" customHeight="1" spans="1:4">
      <c r="A306" s="237" t="s">
        <v>75</v>
      </c>
      <c r="B306" s="233"/>
      <c r="C306" s="233"/>
      <c r="D306" s="234" t="e">
        <f t="shared" si="4"/>
        <v>#DIV/0!</v>
      </c>
    </row>
    <row r="307" customHeight="1" spans="1:4">
      <c r="A307" s="237" t="s">
        <v>248</v>
      </c>
      <c r="B307" s="233"/>
      <c r="C307" s="233"/>
      <c r="D307" s="234" t="e">
        <f t="shared" si="4"/>
        <v>#DIV/0!</v>
      </c>
    </row>
    <row r="308" customHeight="1" spans="1:4">
      <c r="A308" s="232" t="s">
        <v>249</v>
      </c>
      <c r="B308" s="233"/>
      <c r="C308" s="233"/>
      <c r="D308" s="234" t="e">
        <f t="shared" si="4"/>
        <v>#DIV/0!</v>
      </c>
    </row>
    <row r="309" customHeight="1" spans="1:4">
      <c r="A309" s="235" t="s">
        <v>250</v>
      </c>
      <c r="B309" s="233"/>
      <c r="C309" s="233"/>
      <c r="D309" s="234" t="e">
        <f t="shared" si="4"/>
        <v>#DIV/0!</v>
      </c>
    </row>
    <row r="310" customHeight="1" spans="1:4">
      <c r="A310" s="235" t="s">
        <v>114</v>
      </c>
      <c r="B310" s="233"/>
      <c r="C310" s="233"/>
      <c r="D310" s="234" t="e">
        <f t="shared" si="4"/>
        <v>#DIV/0!</v>
      </c>
    </row>
    <row r="311" customHeight="1" spans="1:4">
      <c r="A311" s="235" t="s">
        <v>82</v>
      </c>
      <c r="B311" s="233"/>
      <c r="C311" s="233"/>
      <c r="D311" s="234" t="e">
        <f t="shared" si="4"/>
        <v>#DIV/0!</v>
      </c>
    </row>
    <row r="312" customHeight="1" spans="1:4">
      <c r="A312" s="235" t="s">
        <v>251</v>
      </c>
      <c r="B312" s="233"/>
      <c r="C312" s="233"/>
      <c r="D312" s="234" t="e">
        <f t="shared" si="4"/>
        <v>#DIV/0!</v>
      </c>
    </row>
    <row r="313" customHeight="1" spans="1:4">
      <c r="A313" s="237" t="s">
        <v>252</v>
      </c>
      <c r="B313" s="233">
        <f>SUM(B314:B322)</f>
        <v>0</v>
      </c>
      <c r="C313" s="233">
        <f>SUM(C314:C322)</f>
        <v>0</v>
      </c>
      <c r="D313" s="234" t="e">
        <f t="shared" si="4"/>
        <v>#DIV/0!</v>
      </c>
    </row>
    <row r="314" customHeight="1" spans="1:4">
      <c r="A314" s="237" t="s">
        <v>73</v>
      </c>
      <c r="B314" s="233"/>
      <c r="C314" s="233"/>
      <c r="D314" s="234" t="e">
        <f t="shared" si="4"/>
        <v>#DIV/0!</v>
      </c>
    </row>
    <row r="315" customHeight="1" spans="1:4">
      <c r="A315" s="237" t="s">
        <v>74</v>
      </c>
      <c r="B315" s="233"/>
      <c r="C315" s="233"/>
      <c r="D315" s="234" t="e">
        <f t="shared" si="4"/>
        <v>#DIV/0!</v>
      </c>
    </row>
    <row r="316" customHeight="1" spans="1:4">
      <c r="A316" s="235" t="s">
        <v>75</v>
      </c>
      <c r="B316" s="233"/>
      <c r="C316" s="233"/>
      <c r="D316" s="234" t="e">
        <f t="shared" si="4"/>
        <v>#DIV/0!</v>
      </c>
    </row>
    <row r="317" customHeight="1" spans="1:4">
      <c r="A317" s="235" t="s">
        <v>253</v>
      </c>
      <c r="B317" s="233"/>
      <c r="C317" s="233"/>
      <c r="D317" s="234" t="e">
        <f t="shared" si="4"/>
        <v>#DIV/0!</v>
      </c>
    </row>
    <row r="318" customHeight="1" spans="1:4">
      <c r="A318" s="235" t="s">
        <v>254</v>
      </c>
      <c r="B318" s="233"/>
      <c r="C318" s="233"/>
      <c r="D318" s="234" t="e">
        <f t="shared" si="4"/>
        <v>#DIV/0!</v>
      </c>
    </row>
    <row r="319" customHeight="1" spans="1:4">
      <c r="A319" s="237" t="s">
        <v>255</v>
      </c>
      <c r="B319" s="233"/>
      <c r="C319" s="233"/>
      <c r="D319" s="234" t="e">
        <f t="shared" si="4"/>
        <v>#DIV/0!</v>
      </c>
    </row>
    <row r="320" customHeight="1" spans="1:4">
      <c r="A320" s="237" t="s">
        <v>114</v>
      </c>
      <c r="B320" s="233"/>
      <c r="C320" s="233"/>
      <c r="D320" s="234" t="e">
        <f t="shared" si="4"/>
        <v>#DIV/0!</v>
      </c>
    </row>
    <row r="321" customHeight="1" spans="1:4">
      <c r="A321" s="237" t="s">
        <v>82</v>
      </c>
      <c r="B321" s="233"/>
      <c r="C321" s="233"/>
      <c r="D321" s="234" t="e">
        <f t="shared" si="4"/>
        <v>#DIV/0!</v>
      </c>
    </row>
    <row r="322" customHeight="1" spans="1:4">
      <c r="A322" s="237" t="s">
        <v>256</v>
      </c>
      <c r="B322" s="233"/>
      <c r="C322" s="233"/>
      <c r="D322" s="234" t="e">
        <f t="shared" si="4"/>
        <v>#DIV/0!</v>
      </c>
    </row>
    <row r="323" customHeight="1" spans="1:4">
      <c r="A323" s="232" t="s">
        <v>257</v>
      </c>
      <c r="B323" s="233">
        <f>SUM(B324:B330)</f>
        <v>0</v>
      </c>
      <c r="C323" s="233">
        <f>SUM(C324:C330)</f>
        <v>0</v>
      </c>
      <c r="D323" s="234" t="e">
        <f t="shared" si="4"/>
        <v>#DIV/0!</v>
      </c>
    </row>
    <row r="324" customHeight="1" spans="1:4">
      <c r="A324" s="235" t="s">
        <v>73</v>
      </c>
      <c r="B324" s="233"/>
      <c r="C324" s="233"/>
      <c r="D324" s="234" t="e">
        <f t="shared" si="4"/>
        <v>#DIV/0!</v>
      </c>
    </row>
    <row r="325" customHeight="1" spans="1:4">
      <c r="A325" s="235" t="s">
        <v>74</v>
      </c>
      <c r="B325" s="233"/>
      <c r="C325" s="233"/>
      <c r="D325" s="234" t="e">
        <f t="shared" si="4"/>
        <v>#DIV/0!</v>
      </c>
    </row>
    <row r="326" customHeight="1" spans="1:4">
      <c r="A326" s="238" t="s">
        <v>75</v>
      </c>
      <c r="B326" s="233"/>
      <c r="C326" s="233"/>
      <c r="D326" s="234" t="e">
        <f t="shared" ref="D326:D389" si="5">C326/B326</f>
        <v>#DIV/0!</v>
      </c>
    </row>
    <row r="327" customHeight="1" spans="1:4">
      <c r="A327" s="240" t="s">
        <v>258</v>
      </c>
      <c r="B327" s="233"/>
      <c r="C327" s="233"/>
      <c r="D327" s="234" t="e">
        <f t="shared" si="5"/>
        <v>#DIV/0!</v>
      </c>
    </row>
    <row r="328" customHeight="1" spans="1:4">
      <c r="A328" s="237" t="s">
        <v>259</v>
      </c>
      <c r="B328" s="233"/>
      <c r="C328" s="233"/>
      <c r="D328" s="234" t="e">
        <f t="shared" si="5"/>
        <v>#DIV/0!</v>
      </c>
    </row>
    <row r="329" customHeight="1" spans="1:4">
      <c r="A329" s="237" t="s">
        <v>82</v>
      </c>
      <c r="B329" s="233"/>
      <c r="C329" s="233"/>
      <c r="D329" s="234" t="e">
        <f t="shared" si="5"/>
        <v>#DIV/0!</v>
      </c>
    </row>
    <row r="330" customHeight="1" spans="1:4">
      <c r="A330" s="235" t="s">
        <v>260</v>
      </c>
      <c r="B330" s="233"/>
      <c r="C330" s="233"/>
      <c r="D330" s="234" t="e">
        <f t="shared" si="5"/>
        <v>#DIV/0!</v>
      </c>
    </row>
    <row r="331" customHeight="1" spans="1:4">
      <c r="A331" s="235" t="s">
        <v>261</v>
      </c>
      <c r="B331" s="233">
        <f>SUM(B332:B336)</f>
        <v>0</v>
      </c>
      <c r="C331" s="233">
        <f>SUM(C332:C336)</f>
        <v>0</v>
      </c>
      <c r="D331" s="234" t="e">
        <f t="shared" si="5"/>
        <v>#DIV/0!</v>
      </c>
    </row>
    <row r="332" customHeight="1" spans="1:4">
      <c r="A332" s="235" t="s">
        <v>73</v>
      </c>
      <c r="B332" s="233"/>
      <c r="C332" s="233"/>
      <c r="D332" s="234" t="e">
        <f t="shared" si="5"/>
        <v>#DIV/0!</v>
      </c>
    </row>
    <row r="333" customHeight="1" spans="1:4">
      <c r="A333" s="237" t="s">
        <v>74</v>
      </c>
      <c r="B333" s="233"/>
      <c r="C333" s="233"/>
      <c r="D333" s="234" t="e">
        <f t="shared" si="5"/>
        <v>#DIV/0!</v>
      </c>
    </row>
    <row r="334" customHeight="1" spans="1:4">
      <c r="A334" s="235" t="s">
        <v>114</v>
      </c>
      <c r="B334" s="233"/>
      <c r="C334" s="233"/>
      <c r="D334" s="234" t="e">
        <f t="shared" si="5"/>
        <v>#DIV/0!</v>
      </c>
    </row>
    <row r="335" customHeight="1" spans="1:4">
      <c r="A335" s="237" t="s">
        <v>262</v>
      </c>
      <c r="B335" s="233"/>
      <c r="C335" s="233"/>
      <c r="D335" s="234" t="e">
        <f t="shared" si="5"/>
        <v>#DIV/0!</v>
      </c>
    </row>
    <row r="336" customHeight="1" spans="1:4">
      <c r="A336" s="235" t="s">
        <v>263</v>
      </c>
      <c r="B336" s="233"/>
      <c r="C336" s="233"/>
      <c r="D336" s="234" t="e">
        <f t="shared" si="5"/>
        <v>#DIV/0!</v>
      </c>
    </row>
    <row r="337" customHeight="1" spans="1:4">
      <c r="A337" s="235" t="s">
        <v>264</v>
      </c>
      <c r="B337" s="233">
        <f>SUM(B338:B339)</f>
        <v>128</v>
      </c>
      <c r="C337" s="233">
        <f>SUM(C338:C339)</f>
        <v>128</v>
      </c>
      <c r="D337" s="234">
        <f t="shared" si="5"/>
        <v>1</v>
      </c>
    </row>
    <row r="338" customHeight="1" spans="1:4">
      <c r="A338" s="235" t="s">
        <v>265</v>
      </c>
      <c r="B338" s="233"/>
      <c r="C338" s="233"/>
      <c r="D338" s="234" t="e">
        <f t="shared" si="5"/>
        <v>#DIV/0!</v>
      </c>
    </row>
    <row r="339" customHeight="1" spans="1:4">
      <c r="A339" s="235" t="s">
        <v>266</v>
      </c>
      <c r="B339" s="236">
        <v>128</v>
      </c>
      <c r="C339" s="236">
        <v>128</v>
      </c>
      <c r="D339" s="234">
        <f t="shared" si="5"/>
        <v>1</v>
      </c>
    </row>
    <row r="340" customHeight="1" spans="1:4">
      <c r="A340" s="232" t="s">
        <v>267</v>
      </c>
      <c r="B340" s="233">
        <f>SUM(B341,B346,B353,B359,B365,B369,B373,B377,B383,B390)</f>
        <v>25198</v>
      </c>
      <c r="C340" s="233">
        <f>SUM(C341,C346,C353,C359,C365,C369,C373,C377,C383,C390)</f>
        <v>26000</v>
      </c>
      <c r="D340" s="234">
        <f t="shared" si="5"/>
        <v>1.03182792285102</v>
      </c>
    </row>
    <row r="341" customHeight="1" spans="1:4">
      <c r="A341" s="237" t="s">
        <v>268</v>
      </c>
      <c r="B341" s="233">
        <f>SUM(B342:B345)</f>
        <v>911</v>
      </c>
      <c r="C341" s="233">
        <f>SUM(C342:C345)</f>
        <v>911</v>
      </c>
      <c r="D341" s="234">
        <f t="shared" si="5"/>
        <v>1</v>
      </c>
    </row>
    <row r="342" customHeight="1" spans="1:4">
      <c r="A342" s="235" t="s">
        <v>73</v>
      </c>
      <c r="B342" s="236">
        <v>911</v>
      </c>
      <c r="C342" s="236">
        <v>911</v>
      </c>
      <c r="D342" s="234">
        <f t="shared" si="5"/>
        <v>1</v>
      </c>
    </row>
    <row r="343" customHeight="1" spans="1:4">
      <c r="A343" s="235" t="s">
        <v>74</v>
      </c>
      <c r="B343" s="233"/>
      <c r="C343" s="233"/>
      <c r="D343" s="234" t="e">
        <f t="shared" si="5"/>
        <v>#DIV/0!</v>
      </c>
    </row>
    <row r="344" customHeight="1" spans="1:4">
      <c r="A344" s="235" t="s">
        <v>75</v>
      </c>
      <c r="B344" s="233"/>
      <c r="C344" s="233"/>
      <c r="D344" s="234" t="e">
        <f t="shared" si="5"/>
        <v>#DIV/0!</v>
      </c>
    </row>
    <row r="345" customHeight="1" spans="1:4">
      <c r="A345" s="240" t="s">
        <v>269</v>
      </c>
      <c r="B345" s="233"/>
      <c r="C345" s="233"/>
      <c r="D345" s="234" t="e">
        <f t="shared" si="5"/>
        <v>#DIV/0!</v>
      </c>
    </row>
    <row r="346" customHeight="1" spans="1:4">
      <c r="A346" s="235" t="s">
        <v>270</v>
      </c>
      <c r="B346" s="233">
        <f>SUM(B347:B352)</f>
        <v>22698</v>
      </c>
      <c r="C346" s="233">
        <f>SUM(C347:C352)</f>
        <v>22698</v>
      </c>
      <c r="D346" s="234">
        <f t="shared" si="5"/>
        <v>1</v>
      </c>
    </row>
    <row r="347" customHeight="1" spans="1:4">
      <c r="A347" s="235" t="s">
        <v>271</v>
      </c>
      <c r="B347" s="236">
        <v>884</v>
      </c>
      <c r="C347" s="236">
        <v>884</v>
      </c>
      <c r="D347" s="234">
        <f t="shared" si="5"/>
        <v>1</v>
      </c>
    </row>
    <row r="348" customHeight="1" spans="1:4">
      <c r="A348" s="235" t="s">
        <v>272</v>
      </c>
      <c r="B348" s="236">
        <v>5509</v>
      </c>
      <c r="C348" s="236">
        <v>5509</v>
      </c>
      <c r="D348" s="234">
        <f t="shared" si="5"/>
        <v>1</v>
      </c>
    </row>
    <row r="349" customHeight="1" spans="1:4">
      <c r="A349" s="237" t="s">
        <v>273</v>
      </c>
      <c r="B349" s="236">
        <v>3224</v>
      </c>
      <c r="C349" s="236">
        <v>3224</v>
      </c>
      <c r="D349" s="234">
        <f t="shared" si="5"/>
        <v>1</v>
      </c>
    </row>
    <row r="350" customHeight="1" spans="1:4">
      <c r="A350" s="237" t="s">
        <v>274</v>
      </c>
      <c r="B350" s="236">
        <v>3643</v>
      </c>
      <c r="C350" s="236">
        <v>3643</v>
      </c>
      <c r="D350" s="234">
        <f t="shared" si="5"/>
        <v>1</v>
      </c>
    </row>
    <row r="351" customHeight="1" spans="1:4">
      <c r="A351" s="237" t="s">
        <v>275</v>
      </c>
      <c r="B351" s="236"/>
      <c r="C351" s="236"/>
      <c r="D351" s="234" t="e">
        <f t="shared" si="5"/>
        <v>#DIV/0!</v>
      </c>
    </row>
    <row r="352" customHeight="1" spans="1:4">
      <c r="A352" s="235" t="s">
        <v>276</v>
      </c>
      <c r="B352" s="236">
        <v>9438</v>
      </c>
      <c r="C352" s="236">
        <v>9438</v>
      </c>
      <c r="D352" s="234">
        <f t="shared" si="5"/>
        <v>1</v>
      </c>
    </row>
    <row r="353" customHeight="1" spans="1:4">
      <c r="A353" s="235" t="s">
        <v>277</v>
      </c>
      <c r="B353" s="233">
        <f>SUM(B354:B358)</f>
        <v>357</v>
      </c>
      <c r="C353" s="233">
        <f>SUM(C354:C358)</f>
        <v>357</v>
      </c>
      <c r="D353" s="234">
        <f t="shared" si="5"/>
        <v>1</v>
      </c>
    </row>
    <row r="354" customHeight="1" spans="1:4">
      <c r="A354" s="235" t="s">
        <v>278</v>
      </c>
      <c r="B354" s="236">
        <v>0</v>
      </c>
      <c r="C354" s="236"/>
      <c r="D354" s="234" t="e">
        <f t="shared" si="5"/>
        <v>#DIV/0!</v>
      </c>
    </row>
    <row r="355" customHeight="1" spans="1:4">
      <c r="A355" s="235" t="s">
        <v>279</v>
      </c>
      <c r="B355" s="236">
        <v>257</v>
      </c>
      <c r="C355" s="236">
        <v>257</v>
      </c>
      <c r="D355" s="234">
        <f t="shared" si="5"/>
        <v>1</v>
      </c>
    </row>
    <row r="356" customHeight="1" spans="1:4">
      <c r="A356" s="235" t="s">
        <v>280</v>
      </c>
      <c r="B356" s="236">
        <v>0</v>
      </c>
      <c r="C356" s="236"/>
      <c r="D356" s="234" t="e">
        <f t="shared" si="5"/>
        <v>#DIV/0!</v>
      </c>
    </row>
    <row r="357" customHeight="1" spans="1:4">
      <c r="A357" s="237" t="s">
        <v>281</v>
      </c>
      <c r="B357" s="236">
        <v>0</v>
      </c>
      <c r="C357" s="236"/>
      <c r="D357" s="234" t="e">
        <f t="shared" si="5"/>
        <v>#DIV/0!</v>
      </c>
    </row>
    <row r="358" customHeight="1" spans="1:4">
      <c r="A358" s="237" t="s">
        <v>282</v>
      </c>
      <c r="B358" s="236">
        <v>100</v>
      </c>
      <c r="C358" s="236">
        <v>100</v>
      </c>
      <c r="D358" s="234">
        <f t="shared" si="5"/>
        <v>1</v>
      </c>
    </row>
    <row r="359" customHeight="1" spans="1:4">
      <c r="A359" s="232" t="s">
        <v>283</v>
      </c>
      <c r="B359" s="233">
        <f>SUM(B360:B364)</f>
        <v>0</v>
      </c>
      <c r="C359" s="233">
        <f>SUM(C360:C364)</f>
        <v>0</v>
      </c>
      <c r="D359" s="234" t="e">
        <f t="shared" si="5"/>
        <v>#DIV/0!</v>
      </c>
    </row>
    <row r="360" customHeight="1" spans="1:4">
      <c r="A360" s="235" t="s">
        <v>284</v>
      </c>
      <c r="B360" s="233"/>
      <c r="C360" s="233"/>
      <c r="D360" s="234" t="e">
        <f t="shared" si="5"/>
        <v>#DIV/0!</v>
      </c>
    </row>
    <row r="361" customHeight="1" spans="1:4">
      <c r="A361" s="235" t="s">
        <v>285</v>
      </c>
      <c r="B361" s="233"/>
      <c r="C361" s="233"/>
      <c r="D361" s="234" t="e">
        <f t="shared" si="5"/>
        <v>#DIV/0!</v>
      </c>
    </row>
    <row r="362" customHeight="1" spans="1:4">
      <c r="A362" s="235" t="s">
        <v>286</v>
      </c>
      <c r="B362" s="233"/>
      <c r="C362" s="233"/>
      <c r="D362" s="234" t="e">
        <f t="shared" si="5"/>
        <v>#DIV/0!</v>
      </c>
    </row>
    <row r="363" customHeight="1" spans="1:4">
      <c r="A363" s="237" t="s">
        <v>287</v>
      </c>
      <c r="B363" s="233"/>
      <c r="C363" s="233"/>
      <c r="D363" s="234" t="e">
        <f t="shared" si="5"/>
        <v>#DIV/0!</v>
      </c>
    </row>
    <row r="364" customHeight="1" spans="1:4">
      <c r="A364" s="237" t="s">
        <v>288</v>
      </c>
      <c r="B364" s="233"/>
      <c r="C364" s="233"/>
      <c r="D364" s="234" t="e">
        <f t="shared" si="5"/>
        <v>#DIV/0!</v>
      </c>
    </row>
    <row r="365" customHeight="1" spans="1:4">
      <c r="A365" s="237" t="s">
        <v>289</v>
      </c>
      <c r="B365" s="233">
        <f>SUM(B366:B368)</f>
        <v>0</v>
      </c>
      <c r="C365" s="233">
        <f>SUM(C366:C368)</f>
        <v>0</v>
      </c>
      <c r="D365" s="234" t="e">
        <f t="shared" si="5"/>
        <v>#DIV/0!</v>
      </c>
    </row>
    <row r="366" customHeight="1" spans="1:4">
      <c r="A366" s="235" t="s">
        <v>290</v>
      </c>
      <c r="B366" s="233"/>
      <c r="C366" s="233"/>
      <c r="D366" s="234" t="e">
        <f t="shared" si="5"/>
        <v>#DIV/0!</v>
      </c>
    </row>
    <row r="367" customHeight="1" spans="1:4">
      <c r="A367" s="235" t="s">
        <v>291</v>
      </c>
      <c r="B367" s="233"/>
      <c r="C367" s="233"/>
      <c r="D367" s="234" t="e">
        <f t="shared" si="5"/>
        <v>#DIV/0!</v>
      </c>
    </row>
    <row r="368" customHeight="1" spans="1:4">
      <c r="A368" s="235" t="s">
        <v>292</v>
      </c>
      <c r="B368" s="233"/>
      <c r="C368" s="233"/>
      <c r="D368" s="234" t="e">
        <f t="shared" si="5"/>
        <v>#DIV/0!</v>
      </c>
    </row>
    <row r="369" customHeight="1" spans="1:4">
      <c r="A369" s="237" t="s">
        <v>293</v>
      </c>
      <c r="B369" s="233">
        <f>SUM(B370:B372)</f>
        <v>0</v>
      </c>
      <c r="C369" s="233">
        <f>SUM(C370:C372)</f>
        <v>0</v>
      </c>
      <c r="D369" s="234" t="e">
        <f t="shared" si="5"/>
        <v>#DIV/0!</v>
      </c>
    </row>
    <row r="370" customHeight="1" spans="1:4">
      <c r="A370" s="237" t="s">
        <v>294</v>
      </c>
      <c r="B370" s="233"/>
      <c r="C370" s="233"/>
      <c r="D370" s="234" t="e">
        <f t="shared" si="5"/>
        <v>#DIV/0!</v>
      </c>
    </row>
    <row r="371" customHeight="1" spans="1:4">
      <c r="A371" s="237" t="s">
        <v>295</v>
      </c>
      <c r="B371" s="233"/>
      <c r="C371" s="233"/>
      <c r="D371" s="234" t="e">
        <f t="shared" si="5"/>
        <v>#DIV/0!</v>
      </c>
    </row>
    <row r="372" customHeight="1" spans="1:4">
      <c r="A372" s="232" t="s">
        <v>296</v>
      </c>
      <c r="B372" s="233"/>
      <c r="C372" s="233"/>
      <c r="D372" s="234" t="e">
        <f t="shared" si="5"/>
        <v>#DIV/0!</v>
      </c>
    </row>
    <row r="373" customHeight="1" spans="1:4">
      <c r="A373" s="235" t="s">
        <v>297</v>
      </c>
      <c r="B373" s="233">
        <f>SUM(B374:B376)</f>
        <v>0</v>
      </c>
      <c r="C373" s="233">
        <f>SUM(C374:C376)</f>
        <v>0</v>
      </c>
      <c r="D373" s="234" t="e">
        <f t="shared" si="5"/>
        <v>#DIV/0!</v>
      </c>
    </row>
    <row r="374" customHeight="1" spans="1:4">
      <c r="A374" s="235" t="s">
        <v>298</v>
      </c>
      <c r="B374" s="233"/>
      <c r="C374" s="233"/>
      <c r="D374" s="234" t="e">
        <f t="shared" si="5"/>
        <v>#DIV/0!</v>
      </c>
    </row>
    <row r="375" customHeight="1" spans="1:4">
      <c r="A375" s="235" t="s">
        <v>299</v>
      </c>
      <c r="B375" s="233"/>
      <c r="C375" s="233"/>
      <c r="D375" s="234" t="e">
        <f t="shared" si="5"/>
        <v>#DIV/0!</v>
      </c>
    </row>
    <row r="376" customHeight="1" spans="1:4">
      <c r="A376" s="237" t="s">
        <v>300</v>
      </c>
      <c r="B376" s="233"/>
      <c r="C376" s="233"/>
      <c r="D376" s="234" t="e">
        <f t="shared" si="5"/>
        <v>#DIV/0!</v>
      </c>
    </row>
    <row r="377" customHeight="1" spans="1:4">
      <c r="A377" s="237" t="s">
        <v>301</v>
      </c>
      <c r="B377" s="233">
        <f>SUM(B378:B382)</f>
        <v>0</v>
      </c>
      <c r="C377" s="233">
        <f>SUM(C378:C382)</f>
        <v>0</v>
      </c>
      <c r="D377" s="234" t="e">
        <f t="shared" si="5"/>
        <v>#DIV/0!</v>
      </c>
    </row>
    <row r="378" customHeight="1" spans="1:4">
      <c r="A378" s="237" t="s">
        <v>302</v>
      </c>
      <c r="B378" s="233"/>
      <c r="C378" s="233"/>
      <c r="D378" s="234" t="e">
        <f t="shared" si="5"/>
        <v>#DIV/0!</v>
      </c>
    </row>
    <row r="379" customHeight="1" spans="1:4">
      <c r="A379" s="235" t="s">
        <v>303</v>
      </c>
      <c r="B379" s="233"/>
      <c r="C379" s="233"/>
      <c r="D379" s="234" t="e">
        <f t="shared" si="5"/>
        <v>#DIV/0!</v>
      </c>
    </row>
    <row r="380" customHeight="1" spans="1:4">
      <c r="A380" s="235" t="s">
        <v>304</v>
      </c>
      <c r="B380" s="233"/>
      <c r="C380" s="233"/>
      <c r="D380" s="234" t="e">
        <f t="shared" si="5"/>
        <v>#DIV/0!</v>
      </c>
    </row>
    <row r="381" customHeight="1" spans="1:4">
      <c r="A381" s="235" t="s">
        <v>305</v>
      </c>
      <c r="B381" s="233"/>
      <c r="C381" s="233"/>
      <c r="D381" s="234" t="e">
        <f t="shared" si="5"/>
        <v>#DIV/0!</v>
      </c>
    </row>
    <row r="382" customHeight="1" spans="1:4">
      <c r="A382" s="235" t="s">
        <v>306</v>
      </c>
      <c r="B382" s="233"/>
      <c r="C382" s="233"/>
      <c r="D382" s="234" t="e">
        <f t="shared" si="5"/>
        <v>#DIV/0!</v>
      </c>
    </row>
    <row r="383" customHeight="1" spans="1:4">
      <c r="A383" s="235" t="s">
        <v>307</v>
      </c>
      <c r="B383" s="233">
        <f>SUM(B384:B389)</f>
        <v>1132</v>
      </c>
      <c r="C383" s="233">
        <f>SUM(C384:C389)</f>
        <v>1600</v>
      </c>
      <c r="D383" s="234">
        <f t="shared" si="5"/>
        <v>1.41342756183746</v>
      </c>
    </row>
    <row r="384" customHeight="1" spans="1:4">
      <c r="A384" s="237" t="s">
        <v>308</v>
      </c>
      <c r="B384" s="233"/>
      <c r="C384" s="233"/>
      <c r="D384" s="234" t="e">
        <f t="shared" si="5"/>
        <v>#DIV/0!</v>
      </c>
    </row>
    <row r="385" customHeight="1" spans="1:4">
      <c r="A385" s="237" t="s">
        <v>309</v>
      </c>
      <c r="B385" s="233"/>
      <c r="C385" s="233"/>
      <c r="D385" s="234" t="e">
        <f t="shared" si="5"/>
        <v>#DIV/0!</v>
      </c>
    </row>
    <row r="386" customHeight="1" spans="1:4">
      <c r="A386" s="237" t="s">
        <v>310</v>
      </c>
      <c r="B386" s="233"/>
      <c r="C386" s="233"/>
      <c r="D386" s="234" t="e">
        <f t="shared" si="5"/>
        <v>#DIV/0!</v>
      </c>
    </row>
    <row r="387" customHeight="1" spans="1:4">
      <c r="A387" s="232" t="s">
        <v>311</v>
      </c>
      <c r="B387" s="233"/>
      <c r="C387" s="233"/>
      <c r="D387" s="234" t="e">
        <f t="shared" si="5"/>
        <v>#DIV/0!</v>
      </c>
    </row>
    <row r="388" customHeight="1" spans="1:4">
      <c r="A388" s="235" t="s">
        <v>312</v>
      </c>
      <c r="B388" s="233"/>
      <c r="C388" s="233"/>
      <c r="D388" s="234" t="e">
        <f t="shared" si="5"/>
        <v>#DIV/0!</v>
      </c>
    </row>
    <row r="389" customHeight="1" spans="1:4">
      <c r="A389" s="235" t="s">
        <v>313</v>
      </c>
      <c r="B389" s="236">
        <v>1132</v>
      </c>
      <c r="C389" s="236">
        <v>1600</v>
      </c>
      <c r="D389" s="234">
        <f t="shared" si="5"/>
        <v>1.41342756183746</v>
      </c>
    </row>
    <row r="390" customHeight="1" spans="1:4">
      <c r="A390" s="235" t="s">
        <v>314</v>
      </c>
      <c r="B390" s="236">
        <v>100</v>
      </c>
      <c r="C390" s="236">
        <v>434</v>
      </c>
      <c r="D390" s="234">
        <f t="shared" ref="D390:D453" si="6">C390/B390</f>
        <v>4.34</v>
      </c>
    </row>
    <row r="391" customHeight="1" spans="1:4">
      <c r="A391" s="232" t="s">
        <v>315</v>
      </c>
      <c r="B391" s="233">
        <f>SUM(B392,B397,B406,B412,B417,B422,B427,B434,B438,B442)</f>
        <v>2103</v>
      </c>
      <c r="C391" s="233">
        <f>SUM(C392,C397,C406,C412,C417,C422,C427,C434,C438,C442)</f>
        <v>2600</v>
      </c>
      <c r="D391" s="234">
        <f t="shared" si="6"/>
        <v>1.23632905373276</v>
      </c>
    </row>
    <row r="392" customHeight="1" spans="1:4">
      <c r="A392" s="237" t="s">
        <v>316</v>
      </c>
      <c r="B392" s="233">
        <f>SUM(B393:B396)</f>
        <v>262</v>
      </c>
      <c r="C392" s="233">
        <f>SUM(C393:C396)</f>
        <v>359</v>
      </c>
      <c r="D392" s="234">
        <f t="shared" si="6"/>
        <v>1.37022900763359</v>
      </c>
    </row>
    <row r="393" customHeight="1" spans="1:4">
      <c r="A393" s="235" t="s">
        <v>73</v>
      </c>
      <c r="B393" s="236">
        <v>167</v>
      </c>
      <c r="C393" s="236">
        <v>264</v>
      </c>
      <c r="D393" s="234">
        <f t="shared" si="6"/>
        <v>1.58083832335329</v>
      </c>
    </row>
    <row r="394" customHeight="1" spans="1:4">
      <c r="A394" s="235" t="s">
        <v>74</v>
      </c>
      <c r="B394" s="236">
        <v>22</v>
      </c>
      <c r="C394" s="236">
        <v>22</v>
      </c>
      <c r="D394" s="234">
        <f t="shared" si="6"/>
        <v>1</v>
      </c>
    </row>
    <row r="395" customHeight="1" spans="1:4">
      <c r="A395" s="235" t="s">
        <v>75</v>
      </c>
      <c r="B395" s="236">
        <v>0</v>
      </c>
      <c r="C395" s="236">
        <v>0</v>
      </c>
      <c r="D395" s="234" t="e">
        <f t="shared" si="6"/>
        <v>#DIV/0!</v>
      </c>
    </row>
    <row r="396" customHeight="1" spans="1:4">
      <c r="A396" s="237" t="s">
        <v>317</v>
      </c>
      <c r="B396" s="236">
        <v>73</v>
      </c>
      <c r="C396" s="236">
        <v>73</v>
      </c>
      <c r="D396" s="234">
        <f t="shared" si="6"/>
        <v>1</v>
      </c>
    </row>
    <row r="397" customHeight="1" spans="1:4">
      <c r="A397" s="235" t="s">
        <v>318</v>
      </c>
      <c r="B397" s="233">
        <f>SUM(B398:B405)</f>
        <v>12</v>
      </c>
      <c r="C397" s="233">
        <f>SUM(C398:C405)</f>
        <v>52</v>
      </c>
      <c r="D397" s="234">
        <f t="shared" si="6"/>
        <v>4.33333333333333</v>
      </c>
    </row>
    <row r="398" customHeight="1" spans="1:4">
      <c r="A398" s="235" t="s">
        <v>319</v>
      </c>
      <c r="B398" s="233"/>
      <c r="C398" s="233"/>
      <c r="D398" s="234" t="e">
        <f t="shared" si="6"/>
        <v>#DIV/0!</v>
      </c>
    </row>
    <row r="399" customHeight="1" spans="1:4">
      <c r="A399" s="232" t="s">
        <v>320</v>
      </c>
      <c r="B399" s="233"/>
      <c r="C399" s="233"/>
      <c r="D399" s="234" t="e">
        <f t="shared" si="6"/>
        <v>#DIV/0!</v>
      </c>
    </row>
    <row r="400" customHeight="1" spans="1:4">
      <c r="A400" s="235" t="s">
        <v>321</v>
      </c>
      <c r="B400" s="233"/>
      <c r="C400" s="233"/>
      <c r="D400" s="234" t="e">
        <f t="shared" si="6"/>
        <v>#DIV/0!</v>
      </c>
    </row>
    <row r="401" customHeight="1" spans="1:4">
      <c r="A401" s="235" t="s">
        <v>322</v>
      </c>
      <c r="B401" s="233"/>
      <c r="C401" s="233"/>
      <c r="D401" s="234" t="e">
        <f t="shared" si="6"/>
        <v>#DIV/0!</v>
      </c>
    </row>
    <row r="402" customHeight="1" spans="1:4">
      <c r="A402" s="235" t="s">
        <v>323</v>
      </c>
      <c r="B402" s="233"/>
      <c r="C402" s="233"/>
      <c r="D402" s="234" t="e">
        <f t="shared" si="6"/>
        <v>#DIV/0!</v>
      </c>
    </row>
    <row r="403" customHeight="1" spans="1:4">
      <c r="A403" s="237" t="s">
        <v>324</v>
      </c>
      <c r="B403" s="233"/>
      <c r="C403" s="233"/>
      <c r="D403" s="234" t="e">
        <f t="shared" si="6"/>
        <v>#DIV/0!</v>
      </c>
    </row>
    <row r="404" customHeight="1" spans="1:4">
      <c r="A404" s="237" t="s">
        <v>325</v>
      </c>
      <c r="B404" s="233"/>
      <c r="C404" s="233"/>
      <c r="D404" s="234" t="e">
        <f t="shared" si="6"/>
        <v>#DIV/0!</v>
      </c>
    </row>
    <row r="405" customHeight="1" spans="1:4">
      <c r="A405" s="237" t="s">
        <v>326</v>
      </c>
      <c r="B405" s="236">
        <v>12</v>
      </c>
      <c r="C405" s="236">
        <v>52</v>
      </c>
      <c r="D405" s="234">
        <f t="shared" si="6"/>
        <v>4.33333333333333</v>
      </c>
    </row>
    <row r="406" customHeight="1" spans="1:4">
      <c r="A406" s="237" t="s">
        <v>327</v>
      </c>
      <c r="B406" s="233">
        <f>SUM(B407:B411)</f>
        <v>0</v>
      </c>
      <c r="C406" s="233">
        <f>SUM(C407:C411)</f>
        <v>0</v>
      </c>
      <c r="D406" s="234" t="e">
        <f t="shared" si="6"/>
        <v>#DIV/0!</v>
      </c>
    </row>
    <row r="407" customHeight="1" spans="1:4">
      <c r="A407" s="235" t="s">
        <v>319</v>
      </c>
      <c r="B407" s="233"/>
      <c r="C407" s="233"/>
      <c r="D407" s="234" t="e">
        <f t="shared" si="6"/>
        <v>#DIV/0!</v>
      </c>
    </row>
    <row r="408" customHeight="1" spans="1:4">
      <c r="A408" s="235" t="s">
        <v>328</v>
      </c>
      <c r="B408" s="233"/>
      <c r="C408" s="233"/>
      <c r="D408" s="234" t="e">
        <f t="shared" si="6"/>
        <v>#DIV/0!</v>
      </c>
    </row>
    <row r="409" customHeight="1" spans="1:4">
      <c r="A409" s="235" t="s">
        <v>329</v>
      </c>
      <c r="B409" s="233"/>
      <c r="C409" s="233"/>
      <c r="D409" s="234" t="e">
        <f t="shared" si="6"/>
        <v>#DIV/0!</v>
      </c>
    </row>
    <row r="410" customHeight="1" spans="1:4">
      <c r="A410" s="237" t="s">
        <v>330</v>
      </c>
      <c r="B410" s="233"/>
      <c r="C410" s="233"/>
      <c r="D410" s="234" t="e">
        <f t="shared" si="6"/>
        <v>#DIV/0!</v>
      </c>
    </row>
    <row r="411" customHeight="1" spans="1:4">
      <c r="A411" s="237" t="s">
        <v>331</v>
      </c>
      <c r="B411" s="233"/>
      <c r="C411" s="233"/>
      <c r="D411" s="234" t="e">
        <f t="shared" si="6"/>
        <v>#DIV/0!</v>
      </c>
    </row>
    <row r="412" customHeight="1" spans="1:4">
      <c r="A412" s="237" t="s">
        <v>332</v>
      </c>
      <c r="B412" s="233">
        <f>SUM(B413:B416)</f>
        <v>17</v>
      </c>
      <c r="C412" s="233">
        <f>SUM(C413:C416)</f>
        <v>67</v>
      </c>
      <c r="D412" s="234">
        <f t="shared" si="6"/>
        <v>3.94117647058824</v>
      </c>
    </row>
    <row r="413" customHeight="1" spans="1:4">
      <c r="A413" s="232" t="s">
        <v>319</v>
      </c>
      <c r="B413" s="233"/>
      <c r="C413" s="233"/>
      <c r="D413" s="234" t="e">
        <f t="shared" si="6"/>
        <v>#DIV/0!</v>
      </c>
    </row>
    <row r="414" customHeight="1" spans="1:4">
      <c r="A414" s="235" t="s">
        <v>333</v>
      </c>
      <c r="B414" s="236">
        <v>17</v>
      </c>
      <c r="C414" s="236">
        <v>67</v>
      </c>
      <c r="D414" s="234">
        <f t="shared" si="6"/>
        <v>3.94117647058824</v>
      </c>
    </row>
    <row r="415" customHeight="1" spans="1:4">
      <c r="A415" s="235" t="s">
        <v>334</v>
      </c>
      <c r="B415" s="236"/>
      <c r="C415" s="236"/>
      <c r="D415" s="234" t="e">
        <f t="shared" si="6"/>
        <v>#DIV/0!</v>
      </c>
    </row>
    <row r="416" customHeight="1" spans="1:4">
      <c r="A416" s="237" t="s">
        <v>335</v>
      </c>
      <c r="B416" s="233"/>
      <c r="C416" s="233"/>
      <c r="D416" s="234" t="e">
        <f t="shared" si="6"/>
        <v>#DIV/0!</v>
      </c>
    </row>
    <row r="417" customHeight="1" spans="1:4">
      <c r="A417" s="237" t="s">
        <v>336</v>
      </c>
      <c r="B417" s="233">
        <f>SUM(B418:B421)</f>
        <v>0</v>
      </c>
      <c r="C417" s="233">
        <f>SUM(C418:C421)</f>
        <v>0</v>
      </c>
      <c r="D417" s="234" t="e">
        <f t="shared" si="6"/>
        <v>#DIV/0!</v>
      </c>
    </row>
    <row r="418" customHeight="1" spans="1:4">
      <c r="A418" s="237" t="s">
        <v>319</v>
      </c>
      <c r="B418" s="233"/>
      <c r="C418" s="233"/>
      <c r="D418" s="234" t="e">
        <f t="shared" si="6"/>
        <v>#DIV/0!</v>
      </c>
    </row>
    <row r="419" customHeight="1" spans="1:4">
      <c r="A419" s="235" t="s">
        <v>337</v>
      </c>
      <c r="B419" s="233"/>
      <c r="C419" s="233"/>
      <c r="D419" s="234" t="e">
        <f t="shared" si="6"/>
        <v>#DIV/0!</v>
      </c>
    </row>
    <row r="420" customHeight="1" spans="1:4">
      <c r="A420" s="235" t="s">
        <v>338</v>
      </c>
      <c r="B420" s="233"/>
      <c r="C420" s="233"/>
      <c r="D420" s="234" t="e">
        <f t="shared" si="6"/>
        <v>#DIV/0!</v>
      </c>
    </row>
    <row r="421" customHeight="1" spans="1:4">
      <c r="A421" s="235" t="s">
        <v>339</v>
      </c>
      <c r="B421" s="233"/>
      <c r="C421" s="233"/>
      <c r="D421" s="234" t="e">
        <f t="shared" si="6"/>
        <v>#DIV/0!</v>
      </c>
    </row>
    <row r="422" customHeight="1" spans="1:4">
      <c r="A422" s="237" t="s">
        <v>340</v>
      </c>
      <c r="B422" s="233">
        <f>SUM(B423:B426)</f>
        <v>0</v>
      </c>
      <c r="C422" s="233">
        <f>SUM(C423:C426)</f>
        <v>6</v>
      </c>
      <c r="D422" s="234" t="e">
        <f t="shared" si="6"/>
        <v>#DIV/0!</v>
      </c>
    </row>
    <row r="423" customHeight="1" spans="1:4">
      <c r="A423" s="237" t="s">
        <v>341</v>
      </c>
      <c r="B423" s="233"/>
      <c r="C423" s="233"/>
      <c r="D423" s="234" t="e">
        <f t="shared" si="6"/>
        <v>#DIV/0!</v>
      </c>
    </row>
    <row r="424" customHeight="1" spans="1:4">
      <c r="A424" s="237" t="s">
        <v>342</v>
      </c>
      <c r="B424" s="233"/>
      <c r="C424" s="233">
        <v>6</v>
      </c>
      <c r="D424" s="234" t="e">
        <f t="shared" si="6"/>
        <v>#DIV/0!</v>
      </c>
    </row>
    <row r="425" customHeight="1" spans="1:4">
      <c r="A425" s="237" t="s">
        <v>343</v>
      </c>
      <c r="B425" s="233"/>
      <c r="C425" s="233"/>
      <c r="D425" s="234" t="e">
        <f t="shared" si="6"/>
        <v>#DIV/0!</v>
      </c>
    </row>
    <row r="426" customHeight="1" spans="1:4">
      <c r="A426" s="237" t="s">
        <v>344</v>
      </c>
      <c r="B426" s="233"/>
      <c r="C426" s="233"/>
      <c r="D426" s="234" t="e">
        <f t="shared" si="6"/>
        <v>#DIV/0!</v>
      </c>
    </row>
    <row r="427" customHeight="1" spans="1:4">
      <c r="A427" s="235" t="s">
        <v>345</v>
      </c>
      <c r="B427" s="233">
        <f>SUM(B428:B433)</f>
        <v>88</v>
      </c>
      <c r="C427" s="233">
        <f>SUM(C428:C433)</f>
        <v>117</v>
      </c>
      <c r="D427" s="234">
        <f t="shared" si="6"/>
        <v>1.32954545454545</v>
      </c>
    </row>
    <row r="428" customHeight="1" spans="1:4">
      <c r="A428" s="235" t="s">
        <v>319</v>
      </c>
      <c r="B428" s="236">
        <v>71</v>
      </c>
      <c r="C428" s="236">
        <v>100</v>
      </c>
      <c r="D428" s="234">
        <f t="shared" si="6"/>
        <v>1.40845070422535</v>
      </c>
    </row>
    <row r="429" customHeight="1" spans="1:4">
      <c r="A429" s="237" t="s">
        <v>346</v>
      </c>
      <c r="B429" s="236">
        <v>3</v>
      </c>
      <c r="C429" s="236">
        <v>3</v>
      </c>
      <c r="D429" s="234">
        <f t="shared" si="6"/>
        <v>1</v>
      </c>
    </row>
    <row r="430" customHeight="1" spans="1:4">
      <c r="A430" s="237" t="s">
        <v>347</v>
      </c>
      <c r="B430" s="236">
        <v>0</v>
      </c>
      <c r="C430" s="236"/>
      <c r="D430" s="234" t="e">
        <f t="shared" si="6"/>
        <v>#DIV/0!</v>
      </c>
    </row>
    <row r="431" customHeight="1" spans="1:4">
      <c r="A431" s="237" t="s">
        <v>348</v>
      </c>
      <c r="B431" s="236">
        <v>0</v>
      </c>
      <c r="C431" s="236"/>
      <c r="D431" s="234" t="e">
        <f t="shared" si="6"/>
        <v>#DIV/0!</v>
      </c>
    </row>
    <row r="432" customHeight="1" spans="1:4">
      <c r="A432" s="235" t="s">
        <v>349</v>
      </c>
      <c r="B432" s="236">
        <v>0</v>
      </c>
      <c r="C432" s="236"/>
      <c r="D432" s="234" t="e">
        <f t="shared" si="6"/>
        <v>#DIV/0!</v>
      </c>
    </row>
    <row r="433" customHeight="1" spans="1:4">
      <c r="A433" s="235" t="s">
        <v>350</v>
      </c>
      <c r="B433" s="236">
        <v>14</v>
      </c>
      <c r="C433" s="236">
        <v>14</v>
      </c>
      <c r="D433" s="234">
        <f t="shared" si="6"/>
        <v>1</v>
      </c>
    </row>
    <row r="434" customHeight="1" spans="1:4">
      <c r="A434" s="235" t="s">
        <v>351</v>
      </c>
      <c r="B434" s="233">
        <f>SUM(B435:B437)</f>
        <v>0</v>
      </c>
      <c r="C434" s="233">
        <f>SUM(C435:C437)</f>
        <v>0</v>
      </c>
      <c r="D434" s="234" t="e">
        <f t="shared" si="6"/>
        <v>#DIV/0!</v>
      </c>
    </row>
    <row r="435" customHeight="1" spans="1:4">
      <c r="A435" s="237" t="s">
        <v>352</v>
      </c>
      <c r="B435" s="233"/>
      <c r="C435" s="233"/>
      <c r="D435" s="234" t="e">
        <f t="shared" si="6"/>
        <v>#DIV/0!</v>
      </c>
    </row>
    <row r="436" customHeight="1" spans="1:4">
      <c r="A436" s="237" t="s">
        <v>353</v>
      </c>
      <c r="B436" s="233"/>
      <c r="C436" s="233"/>
      <c r="D436" s="234" t="e">
        <f t="shared" si="6"/>
        <v>#DIV/0!</v>
      </c>
    </row>
    <row r="437" customHeight="1" spans="1:4">
      <c r="A437" s="237" t="s">
        <v>354</v>
      </c>
      <c r="B437" s="233"/>
      <c r="C437" s="233"/>
      <c r="D437" s="234" t="e">
        <f t="shared" si="6"/>
        <v>#DIV/0!</v>
      </c>
    </row>
    <row r="438" customHeight="1" spans="1:4">
      <c r="A438" s="232" t="s">
        <v>355</v>
      </c>
      <c r="B438" s="233">
        <f>SUM(B439:B441)</f>
        <v>200</v>
      </c>
      <c r="C438" s="233">
        <f>SUM(C439:C441)</f>
        <v>104</v>
      </c>
      <c r="D438" s="234">
        <f t="shared" si="6"/>
        <v>0.52</v>
      </c>
    </row>
    <row r="439" customHeight="1" spans="1:4">
      <c r="A439" s="237" t="s">
        <v>356</v>
      </c>
      <c r="B439" s="233"/>
      <c r="C439" s="233"/>
      <c r="D439" s="234" t="e">
        <f t="shared" si="6"/>
        <v>#DIV/0!</v>
      </c>
    </row>
    <row r="440" customHeight="1" spans="1:4">
      <c r="A440" s="237" t="s">
        <v>357</v>
      </c>
      <c r="B440" s="233"/>
      <c r="C440" s="233"/>
      <c r="D440" s="234" t="e">
        <f t="shared" si="6"/>
        <v>#DIV/0!</v>
      </c>
    </row>
    <row r="441" customHeight="1" spans="1:4">
      <c r="A441" s="237" t="s">
        <v>358</v>
      </c>
      <c r="B441" s="236">
        <v>200</v>
      </c>
      <c r="C441" s="236">
        <v>104</v>
      </c>
      <c r="D441" s="234">
        <f t="shared" si="6"/>
        <v>0.52</v>
      </c>
    </row>
    <row r="442" customHeight="1" spans="1:4">
      <c r="A442" s="235" t="s">
        <v>359</v>
      </c>
      <c r="B442" s="233">
        <f>SUM(B443:B446)</f>
        <v>1524</v>
      </c>
      <c r="C442" s="233">
        <f>SUM(C443:C446)</f>
        <v>1895</v>
      </c>
      <c r="D442" s="234">
        <f t="shared" si="6"/>
        <v>1.24343832020997</v>
      </c>
    </row>
    <row r="443" customHeight="1" spans="1:4">
      <c r="A443" s="235" t="s">
        <v>360</v>
      </c>
      <c r="B443" s="233"/>
      <c r="C443" s="233"/>
      <c r="D443" s="234" t="e">
        <f t="shared" si="6"/>
        <v>#DIV/0!</v>
      </c>
    </row>
    <row r="444" customHeight="1" spans="1:4">
      <c r="A444" s="237" t="s">
        <v>361</v>
      </c>
      <c r="B444" s="233"/>
      <c r="C444" s="233"/>
      <c r="D444" s="234" t="e">
        <f t="shared" si="6"/>
        <v>#DIV/0!</v>
      </c>
    </row>
    <row r="445" customHeight="1" spans="1:4">
      <c r="A445" s="237" t="s">
        <v>362</v>
      </c>
      <c r="B445" s="233"/>
      <c r="C445" s="233"/>
      <c r="D445" s="234" t="e">
        <f t="shared" si="6"/>
        <v>#DIV/0!</v>
      </c>
    </row>
    <row r="446" customHeight="1" spans="1:4">
      <c r="A446" s="237" t="s">
        <v>363</v>
      </c>
      <c r="B446" s="236">
        <v>1524</v>
      </c>
      <c r="C446" s="236">
        <v>1895</v>
      </c>
      <c r="D446" s="234">
        <f t="shared" si="6"/>
        <v>1.24343832020997</v>
      </c>
    </row>
    <row r="447" customHeight="1" spans="1:4">
      <c r="A447" s="232" t="s">
        <v>364</v>
      </c>
      <c r="B447" s="233">
        <f>SUM(B448,B464,B472,B483,B492,B500)</f>
        <v>2751</v>
      </c>
      <c r="C447" s="233">
        <f>SUM(C448,C464,C472,C483,C492,C500)</f>
        <v>2800</v>
      </c>
      <c r="D447" s="234">
        <f t="shared" si="6"/>
        <v>1.01781170483461</v>
      </c>
    </row>
    <row r="448" customHeight="1" spans="1:4">
      <c r="A448" s="232" t="s">
        <v>365</v>
      </c>
      <c r="B448" s="233">
        <f>SUM(B449:B463)</f>
        <v>1816</v>
      </c>
      <c r="C448" s="233">
        <f>SUM(C449:C463)</f>
        <v>1849</v>
      </c>
      <c r="D448" s="234">
        <f t="shared" si="6"/>
        <v>1.0181718061674</v>
      </c>
    </row>
    <row r="449" customHeight="1" spans="1:4">
      <c r="A449" s="232" t="s">
        <v>73</v>
      </c>
      <c r="B449" s="236">
        <v>176</v>
      </c>
      <c r="C449" s="236">
        <v>200</v>
      </c>
      <c r="D449" s="234">
        <f t="shared" si="6"/>
        <v>1.13636363636364</v>
      </c>
    </row>
    <row r="450" customHeight="1" spans="1:4">
      <c r="A450" s="232" t="s">
        <v>74</v>
      </c>
      <c r="B450" s="236">
        <v>111</v>
      </c>
      <c r="C450" s="236">
        <v>120</v>
      </c>
      <c r="D450" s="234">
        <f t="shared" si="6"/>
        <v>1.08108108108108</v>
      </c>
    </row>
    <row r="451" customHeight="1" spans="1:4">
      <c r="A451" s="232" t="s">
        <v>75</v>
      </c>
      <c r="B451" s="236">
        <v>0</v>
      </c>
      <c r="C451" s="236">
        <v>0</v>
      </c>
      <c r="D451" s="234" t="e">
        <f t="shared" si="6"/>
        <v>#DIV/0!</v>
      </c>
    </row>
    <row r="452" customHeight="1" spans="1:4">
      <c r="A452" s="232" t="s">
        <v>366</v>
      </c>
      <c r="B452" s="236">
        <v>0</v>
      </c>
      <c r="C452" s="236"/>
      <c r="D452" s="234" t="e">
        <f t="shared" si="6"/>
        <v>#DIV/0!</v>
      </c>
    </row>
    <row r="453" customHeight="1" spans="1:4">
      <c r="A453" s="232" t="s">
        <v>367</v>
      </c>
      <c r="B453" s="236">
        <v>0</v>
      </c>
      <c r="C453" s="236"/>
      <c r="D453" s="234" t="e">
        <f t="shared" si="6"/>
        <v>#DIV/0!</v>
      </c>
    </row>
    <row r="454" customHeight="1" spans="1:4">
      <c r="A454" s="232" t="s">
        <v>368</v>
      </c>
      <c r="B454" s="236">
        <v>0</v>
      </c>
      <c r="C454" s="236"/>
      <c r="D454" s="234" t="e">
        <f t="shared" ref="D454:D517" si="7">C454/B454</f>
        <v>#DIV/0!</v>
      </c>
    </row>
    <row r="455" customHeight="1" spans="1:4">
      <c r="A455" s="232" t="s">
        <v>369</v>
      </c>
      <c r="B455" s="236">
        <v>0</v>
      </c>
      <c r="C455" s="236"/>
      <c r="D455" s="234" t="e">
        <f t="shared" si="7"/>
        <v>#DIV/0!</v>
      </c>
    </row>
    <row r="456" customHeight="1" spans="1:4">
      <c r="A456" s="232" t="s">
        <v>370</v>
      </c>
      <c r="B456" s="236">
        <v>1093</v>
      </c>
      <c r="C456" s="236">
        <v>1093</v>
      </c>
      <c r="D456" s="234">
        <f t="shared" si="7"/>
        <v>1</v>
      </c>
    </row>
    <row r="457" customHeight="1" spans="1:4">
      <c r="A457" s="232" t="s">
        <v>371</v>
      </c>
      <c r="B457" s="236">
        <v>0</v>
      </c>
      <c r="C457" s="236"/>
      <c r="D457" s="234" t="e">
        <f t="shared" si="7"/>
        <v>#DIV/0!</v>
      </c>
    </row>
    <row r="458" customHeight="1" spans="1:4">
      <c r="A458" s="232" t="s">
        <v>372</v>
      </c>
      <c r="B458" s="236">
        <v>0</v>
      </c>
      <c r="C458" s="236"/>
      <c r="D458" s="234" t="e">
        <f t="shared" si="7"/>
        <v>#DIV/0!</v>
      </c>
    </row>
    <row r="459" customHeight="1" spans="1:4">
      <c r="A459" s="232" t="s">
        <v>373</v>
      </c>
      <c r="B459" s="236">
        <v>3</v>
      </c>
      <c r="C459" s="236">
        <v>3</v>
      </c>
      <c r="D459" s="234">
        <f t="shared" si="7"/>
        <v>1</v>
      </c>
    </row>
    <row r="460" customHeight="1" spans="1:4">
      <c r="A460" s="232" t="s">
        <v>374</v>
      </c>
      <c r="B460" s="236">
        <v>0</v>
      </c>
      <c r="C460" s="236"/>
      <c r="D460" s="234" t="e">
        <f t="shared" si="7"/>
        <v>#DIV/0!</v>
      </c>
    </row>
    <row r="461" customHeight="1" spans="1:4">
      <c r="A461" s="232" t="s">
        <v>375</v>
      </c>
      <c r="B461" s="236">
        <v>0</v>
      </c>
      <c r="C461" s="236"/>
      <c r="D461" s="234" t="e">
        <f t="shared" si="7"/>
        <v>#DIV/0!</v>
      </c>
    </row>
    <row r="462" customHeight="1" spans="1:4">
      <c r="A462" s="232" t="s">
        <v>376</v>
      </c>
      <c r="B462" s="236">
        <v>0</v>
      </c>
      <c r="C462" s="236"/>
      <c r="D462" s="234" t="e">
        <f t="shared" si="7"/>
        <v>#DIV/0!</v>
      </c>
    </row>
    <row r="463" customHeight="1" spans="1:4">
      <c r="A463" s="232" t="s">
        <v>377</v>
      </c>
      <c r="B463" s="236">
        <v>433</v>
      </c>
      <c r="C463" s="236">
        <v>433</v>
      </c>
      <c r="D463" s="234">
        <f t="shared" si="7"/>
        <v>1</v>
      </c>
    </row>
    <row r="464" customHeight="1" spans="1:4">
      <c r="A464" s="232" t="s">
        <v>378</v>
      </c>
      <c r="B464" s="233">
        <f>SUM(B465:B471)</f>
        <v>0</v>
      </c>
      <c r="C464" s="233">
        <f>SUM(C465:C471)</f>
        <v>0</v>
      </c>
      <c r="D464" s="234" t="e">
        <f t="shared" si="7"/>
        <v>#DIV/0!</v>
      </c>
    </row>
    <row r="465" customHeight="1" spans="1:4">
      <c r="A465" s="232" t="s">
        <v>73</v>
      </c>
      <c r="B465" s="233"/>
      <c r="C465" s="233"/>
      <c r="D465" s="234" t="e">
        <f t="shared" si="7"/>
        <v>#DIV/0!</v>
      </c>
    </row>
    <row r="466" customHeight="1" spans="1:4">
      <c r="A466" s="232" t="s">
        <v>74</v>
      </c>
      <c r="B466" s="233"/>
      <c r="C466" s="233"/>
      <c r="D466" s="234" t="e">
        <f t="shared" si="7"/>
        <v>#DIV/0!</v>
      </c>
    </row>
    <row r="467" customHeight="1" spans="1:4">
      <c r="A467" s="232" t="s">
        <v>75</v>
      </c>
      <c r="B467" s="233"/>
      <c r="C467" s="233"/>
      <c r="D467" s="234" t="e">
        <f t="shared" si="7"/>
        <v>#DIV/0!</v>
      </c>
    </row>
    <row r="468" customHeight="1" spans="1:4">
      <c r="A468" s="232" t="s">
        <v>379</v>
      </c>
      <c r="B468" s="233"/>
      <c r="C468" s="233"/>
      <c r="D468" s="234" t="e">
        <f t="shared" si="7"/>
        <v>#DIV/0!</v>
      </c>
    </row>
    <row r="469" customHeight="1" spans="1:4">
      <c r="A469" s="232" t="s">
        <v>380</v>
      </c>
      <c r="B469" s="233"/>
      <c r="C469" s="233"/>
      <c r="D469" s="234" t="e">
        <f t="shared" si="7"/>
        <v>#DIV/0!</v>
      </c>
    </row>
    <row r="470" customHeight="1" spans="1:4">
      <c r="A470" s="232" t="s">
        <v>381</v>
      </c>
      <c r="B470" s="233"/>
      <c r="C470" s="233"/>
      <c r="D470" s="234" t="e">
        <f t="shared" si="7"/>
        <v>#DIV/0!</v>
      </c>
    </row>
    <row r="471" customHeight="1" spans="1:4">
      <c r="A471" s="232" t="s">
        <v>382</v>
      </c>
      <c r="B471" s="233"/>
      <c r="C471" s="233"/>
      <c r="D471" s="234" t="e">
        <f t="shared" si="7"/>
        <v>#DIV/0!</v>
      </c>
    </row>
    <row r="472" customHeight="1" spans="1:4">
      <c r="A472" s="232" t="s">
        <v>383</v>
      </c>
      <c r="B472" s="233">
        <f>SUM(B473:B482)</f>
        <v>8</v>
      </c>
      <c r="C472" s="233">
        <f>SUM(C473:C482)</f>
        <v>8</v>
      </c>
      <c r="D472" s="234">
        <f t="shared" si="7"/>
        <v>1</v>
      </c>
    </row>
    <row r="473" customHeight="1" spans="1:4">
      <c r="A473" s="232" t="s">
        <v>73</v>
      </c>
      <c r="B473" s="233"/>
      <c r="C473" s="233"/>
      <c r="D473" s="234" t="e">
        <f t="shared" si="7"/>
        <v>#DIV/0!</v>
      </c>
    </row>
    <row r="474" customHeight="1" spans="1:4">
      <c r="A474" s="232" t="s">
        <v>74</v>
      </c>
      <c r="B474" s="233"/>
      <c r="C474" s="233"/>
      <c r="D474" s="234" t="e">
        <f t="shared" si="7"/>
        <v>#DIV/0!</v>
      </c>
    </row>
    <row r="475" customHeight="1" spans="1:4">
      <c r="A475" s="232" t="s">
        <v>75</v>
      </c>
      <c r="B475" s="233"/>
      <c r="C475" s="233"/>
      <c r="D475" s="234" t="e">
        <f t="shared" si="7"/>
        <v>#DIV/0!</v>
      </c>
    </row>
    <row r="476" customHeight="1" spans="1:4">
      <c r="A476" s="232" t="s">
        <v>384</v>
      </c>
      <c r="B476" s="233"/>
      <c r="C476" s="233"/>
      <c r="D476" s="234" t="e">
        <f t="shared" si="7"/>
        <v>#DIV/0!</v>
      </c>
    </row>
    <row r="477" customHeight="1" spans="1:4">
      <c r="A477" s="232" t="s">
        <v>385</v>
      </c>
      <c r="B477" s="233"/>
      <c r="C477" s="233"/>
      <c r="D477" s="234" t="e">
        <f t="shared" si="7"/>
        <v>#DIV/0!</v>
      </c>
    </row>
    <row r="478" customHeight="1" spans="1:4">
      <c r="A478" s="232" t="s">
        <v>386</v>
      </c>
      <c r="B478" s="233"/>
      <c r="C478" s="233"/>
      <c r="D478" s="234" t="e">
        <f t="shared" si="7"/>
        <v>#DIV/0!</v>
      </c>
    </row>
    <row r="479" customHeight="1" spans="1:4">
      <c r="A479" s="232" t="s">
        <v>387</v>
      </c>
      <c r="B479" s="233"/>
      <c r="C479" s="233"/>
      <c r="D479" s="234" t="e">
        <f t="shared" si="7"/>
        <v>#DIV/0!</v>
      </c>
    </row>
    <row r="480" customHeight="1" spans="1:4">
      <c r="A480" s="232" t="s">
        <v>388</v>
      </c>
      <c r="B480" s="233">
        <v>8</v>
      </c>
      <c r="C480" s="233">
        <v>8</v>
      </c>
      <c r="D480" s="234">
        <f t="shared" si="7"/>
        <v>1</v>
      </c>
    </row>
    <row r="481" customHeight="1" spans="1:4">
      <c r="A481" s="232" t="s">
        <v>389</v>
      </c>
      <c r="B481" s="233"/>
      <c r="C481" s="233"/>
      <c r="D481" s="234" t="e">
        <f t="shared" si="7"/>
        <v>#DIV/0!</v>
      </c>
    </row>
    <row r="482" customHeight="1" spans="1:4">
      <c r="A482" s="232" t="s">
        <v>390</v>
      </c>
      <c r="B482" s="233"/>
      <c r="C482" s="233"/>
      <c r="D482" s="234" t="e">
        <f t="shared" si="7"/>
        <v>#DIV/0!</v>
      </c>
    </row>
    <row r="483" customHeight="1" spans="1:4">
      <c r="A483" s="232" t="s">
        <v>391</v>
      </c>
      <c r="B483" s="233">
        <f>SUM(B484:B491)</f>
        <v>54</v>
      </c>
      <c r="C483" s="233">
        <f>SUM(C484:C491)</f>
        <v>54</v>
      </c>
      <c r="D483" s="234">
        <f t="shared" si="7"/>
        <v>1</v>
      </c>
    </row>
    <row r="484" customHeight="1" spans="1:4">
      <c r="A484" s="232" t="s">
        <v>73</v>
      </c>
      <c r="B484" s="233"/>
      <c r="C484" s="233"/>
      <c r="D484" s="234" t="e">
        <f t="shared" si="7"/>
        <v>#DIV/0!</v>
      </c>
    </row>
    <row r="485" customHeight="1" spans="1:4">
      <c r="A485" s="232" t="s">
        <v>74</v>
      </c>
      <c r="B485" s="233"/>
      <c r="C485" s="233"/>
      <c r="D485" s="234" t="e">
        <f t="shared" si="7"/>
        <v>#DIV/0!</v>
      </c>
    </row>
    <row r="486" customHeight="1" spans="1:4">
      <c r="A486" s="232" t="s">
        <v>75</v>
      </c>
      <c r="B486" s="233"/>
      <c r="C486" s="233"/>
      <c r="D486" s="234" t="e">
        <f t="shared" si="7"/>
        <v>#DIV/0!</v>
      </c>
    </row>
    <row r="487" customHeight="1" spans="1:4">
      <c r="A487" s="232" t="s">
        <v>392</v>
      </c>
      <c r="B487" s="236">
        <v>50</v>
      </c>
      <c r="C487" s="236">
        <v>50</v>
      </c>
      <c r="D487" s="234">
        <f t="shared" si="7"/>
        <v>1</v>
      </c>
    </row>
    <row r="488" customHeight="1" spans="1:4">
      <c r="A488" s="232" t="s">
        <v>393</v>
      </c>
      <c r="B488" s="236">
        <v>0</v>
      </c>
      <c r="C488" s="236"/>
      <c r="D488" s="234" t="e">
        <f t="shared" si="7"/>
        <v>#DIV/0!</v>
      </c>
    </row>
    <row r="489" customHeight="1" spans="1:4">
      <c r="A489" s="232" t="s">
        <v>394</v>
      </c>
      <c r="B489" s="236">
        <v>0</v>
      </c>
      <c r="C489" s="236"/>
      <c r="D489" s="234" t="e">
        <f t="shared" si="7"/>
        <v>#DIV/0!</v>
      </c>
    </row>
    <row r="490" customHeight="1" spans="1:4">
      <c r="A490" s="232" t="s">
        <v>395</v>
      </c>
      <c r="B490" s="236">
        <v>0</v>
      </c>
      <c r="C490" s="236"/>
      <c r="D490" s="234" t="e">
        <f t="shared" si="7"/>
        <v>#DIV/0!</v>
      </c>
    </row>
    <row r="491" customHeight="1" spans="1:4">
      <c r="A491" s="232" t="s">
        <v>396</v>
      </c>
      <c r="B491" s="236">
        <v>4</v>
      </c>
      <c r="C491" s="236">
        <v>4</v>
      </c>
      <c r="D491" s="234">
        <f t="shared" si="7"/>
        <v>1</v>
      </c>
    </row>
    <row r="492" customHeight="1" spans="1:4">
      <c r="A492" s="232" t="s">
        <v>397</v>
      </c>
      <c r="B492" s="233">
        <f>SUM(B493:B499)</f>
        <v>443</v>
      </c>
      <c r="C492" s="233">
        <f>SUM(C493:C499)</f>
        <v>443</v>
      </c>
      <c r="D492" s="234">
        <f t="shared" si="7"/>
        <v>1</v>
      </c>
    </row>
    <row r="493" customHeight="1" spans="1:4">
      <c r="A493" s="232" t="s">
        <v>73</v>
      </c>
      <c r="B493" s="236">
        <v>200</v>
      </c>
      <c r="C493" s="236">
        <v>200</v>
      </c>
      <c r="D493" s="234">
        <f t="shared" si="7"/>
        <v>1</v>
      </c>
    </row>
    <row r="494" customHeight="1" spans="1:4">
      <c r="A494" s="232" t="s">
        <v>74</v>
      </c>
      <c r="B494" s="236">
        <v>0</v>
      </c>
      <c r="C494" s="236"/>
      <c r="D494" s="234" t="e">
        <f t="shared" si="7"/>
        <v>#DIV/0!</v>
      </c>
    </row>
    <row r="495" customHeight="1" spans="1:4">
      <c r="A495" s="232" t="s">
        <v>75</v>
      </c>
      <c r="B495" s="236">
        <v>0</v>
      </c>
      <c r="C495" s="236"/>
      <c r="D495" s="234" t="e">
        <f t="shared" si="7"/>
        <v>#DIV/0!</v>
      </c>
    </row>
    <row r="496" customHeight="1" spans="1:4">
      <c r="A496" s="232" t="s">
        <v>398</v>
      </c>
      <c r="B496" s="236">
        <v>58</v>
      </c>
      <c r="C496" s="236">
        <v>58</v>
      </c>
      <c r="D496" s="234">
        <f t="shared" si="7"/>
        <v>1</v>
      </c>
    </row>
    <row r="497" customHeight="1" spans="1:4">
      <c r="A497" s="232" t="s">
        <v>399</v>
      </c>
      <c r="B497" s="236">
        <v>118</v>
      </c>
      <c r="C497" s="236">
        <v>118</v>
      </c>
      <c r="D497" s="234">
        <f t="shared" si="7"/>
        <v>1</v>
      </c>
    </row>
    <row r="498" customHeight="1" spans="1:4">
      <c r="A498" s="232" t="s">
        <v>400</v>
      </c>
      <c r="B498" s="236">
        <v>0</v>
      </c>
      <c r="C498" s="236"/>
      <c r="D498" s="234" t="e">
        <f t="shared" si="7"/>
        <v>#DIV/0!</v>
      </c>
    </row>
    <row r="499" customHeight="1" spans="1:4">
      <c r="A499" s="232" t="s">
        <v>401</v>
      </c>
      <c r="B499" s="236">
        <v>67</v>
      </c>
      <c r="C499" s="236">
        <v>67</v>
      </c>
      <c r="D499" s="234">
        <f t="shared" si="7"/>
        <v>1</v>
      </c>
    </row>
    <row r="500" customHeight="1" spans="1:4">
      <c r="A500" s="232" t="s">
        <v>402</v>
      </c>
      <c r="B500" s="233">
        <f>SUM(B501:B503)</f>
        <v>430</v>
      </c>
      <c r="C500" s="233">
        <f>SUM(C501:C503)</f>
        <v>446</v>
      </c>
      <c r="D500" s="234">
        <f t="shared" si="7"/>
        <v>1.03720930232558</v>
      </c>
    </row>
    <row r="501" customHeight="1" spans="1:4">
      <c r="A501" s="232" t="s">
        <v>403</v>
      </c>
      <c r="B501" s="233"/>
      <c r="C501" s="233"/>
      <c r="D501" s="234" t="e">
        <f t="shared" si="7"/>
        <v>#DIV/0!</v>
      </c>
    </row>
    <row r="502" customHeight="1" spans="1:4">
      <c r="A502" s="232" t="s">
        <v>404</v>
      </c>
      <c r="B502" s="233"/>
      <c r="C502" s="233"/>
      <c r="D502" s="234" t="e">
        <f t="shared" si="7"/>
        <v>#DIV/0!</v>
      </c>
    </row>
    <row r="503" customHeight="1" spans="1:4">
      <c r="A503" s="232" t="s">
        <v>405</v>
      </c>
      <c r="B503" s="236">
        <v>430</v>
      </c>
      <c r="C503" s="236">
        <v>446</v>
      </c>
      <c r="D503" s="234">
        <f t="shared" si="7"/>
        <v>1.03720930232558</v>
      </c>
    </row>
    <row r="504" customHeight="1" spans="1:4">
      <c r="A504" s="232" t="s">
        <v>406</v>
      </c>
      <c r="B504" s="233">
        <f>SUM(B505,B524,B532,B534,B543,B547,B557,B565,B572,B580,B589,B594,B597,B600,B603,B606,B609,B613,B617,B625,B628)</f>
        <v>30904</v>
      </c>
      <c r="C504" s="233">
        <f>SUM(C505,C524,C532,C534,C543,C547,C557,C565,C572,C580,C589,C594,C597,C600,C603,C606,C609,C613,C617,C625,C628)</f>
        <v>31907</v>
      </c>
      <c r="D504" s="234">
        <f t="shared" si="7"/>
        <v>1.03245534558633</v>
      </c>
    </row>
    <row r="505" customHeight="1" spans="1:4">
      <c r="A505" s="232" t="s">
        <v>407</v>
      </c>
      <c r="B505" s="233">
        <f>SUM(B506:B523)</f>
        <v>1097</v>
      </c>
      <c r="C505" s="233">
        <f>SUM(C506:C523)</f>
        <v>1093</v>
      </c>
      <c r="D505" s="234">
        <f t="shared" si="7"/>
        <v>0.996353691886964</v>
      </c>
    </row>
    <row r="506" customHeight="1" spans="1:4">
      <c r="A506" s="232" t="s">
        <v>73</v>
      </c>
      <c r="B506" s="236">
        <v>574</v>
      </c>
      <c r="C506" s="236">
        <v>580</v>
      </c>
      <c r="D506" s="234">
        <f t="shared" si="7"/>
        <v>1.01045296167247</v>
      </c>
    </row>
    <row r="507" customHeight="1" spans="1:4">
      <c r="A507" s="232" t="s">
        <v>74</v>
      </c>
      <c r="B507" s="236">
        <v>0</v>
      </c>
      <c r="C507" s="236"/>
      <c r="D507" s="234" t="e">
        <f t="shared" si="7"/>
        <v>#DIV/0!</v>
      </c>
    </row>
    <row r="508" customHeight="1" spans="1:4">
      <c r="A508" s="232" t="s">
        <v>75</v>
      </c>
      <c r="B508" s="236">
        <v>0</v>
      </c>
      <c r="C508" s="236"/>
      <c r="D508" s="234" t="e">
        <f t="shared" si="7"/>
        <v>#DIV/0!</v>
      </c>
    </row>
    <row r="509" customHeight="1" spans="1:4">
      <c r="A509" s="232" t="s">
        <v>408</v>
      </c>
      <c r="B509" s="236">
        <v>0</v>
      </c>
      <c r="C509" s="236"/>
      <c r="D509" s="234" t="e">
        <f t="shared" si="7"/>
        <v>#DIV/0!</v>
      </c>
    </row>
    <row r="510" customHeight="1" spans="1:4">
      <c r="A510" s="232" t="s">
        <v>409</v>
      </c>
      <c r="B510" s="236">
        <v>9</v>
      </c>
      <c r="C510" s="236">
        <v>9</v>
      </c>
      <c r="D510" s="234">
        <f t="shared" si="7"/>
        <v>1</v>
      </c>
    </row>
    <row r="511" customHeight="1" spans="1:4">
      <c r="A511" s="232" t="s">
        <v>410</v>
      </c>
      <c r="B511" s="236">
        <v>231</v>
      </c>
      <c r="C511" s="236">
        <v>221</v>
      </c>
      <c r="D511" s="234">
        <f t="shared" si="7"/>
        <v>0.956709956709957</v>
      </c>
    </row>
    <row r="512" customHeight="1" spans="1:4">
      <c r="A512" s="232" t="s">
        <v>411</v>
      </c>
      <c r="B512" s="236">
        <v>10</v>
      </c>
      <c r="C512" s="236">
        <v>10</v>
      </c>
      <c r="D512" s="234">
        <f t="shared" si="7"/>
        <v>1</v>
      </c>
    </row>
    <row r="513" customHeight="1" spans="1:4">
      <c r="A513" s="232" t="s">
        <v>114</v>
      </c>
      <c r="B513" s="236">
        <v>0</v>
      </c>
      <c r="C513" s="236"/>
      <c r="D513" s="234" t="e">
        <f t="shared" si="7"/>
        <v>#DIV/0!</v>
      </c>
    </row>
    <row r="514" customHeight="1" spans="1:4">
      <c r="A514" s="232" t="s">
        <v>412</v>
      </c>
      <c r="B514" s="236">
        <v>235</v>
      </c>
      <c r="C514" s="236">
        <v>235</v>
      </c>
      <c r="D514" s="234">
        <f t="shared" si="7"/>
        <v>1</v>
      </c>
    </row>
    <row r="515" customHeight="1" spans="1:4">
      <c r="A515" s="232" t="s">
        <v>413</v>
      </c>
      <c r="B515" s="236">
        <v>0</v>
      </c>
      <c r="C515" s="236"/>
      <c r="D515" s="234" t="e">
        <f t="shared" si="7"/>
        <v>#DIV/0!</v>
      </c>
    </row>
    <row r="516" customHeight="1" spans="1:4">
      <c r="A516" s="232" t="s">
        <v>414</v>
      </c>
      <c r="B516" s="236">
        <v>0</v>
      </c>
      <c r="C516" s="236"/>
      <c r="D516" s="234" t="e">
        <f t="shared" si="7"/>
        <v>#DIV/0!</v>
      </c>
    </row>
    <row r="517" customHeight="1" spans="1:4">
      <c r="A517" s="232" t="s">
        <v>415</v>
      </c>
      <c r="B517" s="236">
        <v>0</v>
      </c>
      <c r="C517" s="236"/>
      <c r="D517" s="234" t="e">
        <f t="shared" si="7"/>
        <v>#DIV/0!</v>
      </c>
    </row>
    <row r="518" customHeight="1" spans="1:4">
      <c r="A518" s="232" t="s">
        <v>416</v>
      </c>
      <c r="B518" s="147"/>
      <c r="C518" s="147"/>
      <c r="D518" s="234" t="e">
        <f t="shared" ref="D518:D581" si="8">C518/B518</f>
        <v>#DIV/0!</v>
      </c>
    </row>
    <row r="519" customHeight="1" spans="1:4">
      <c r="A519" s="232" t="s">
        <v>417</v>
      </c>
      <c r="B519" s="147"/>
      <c r="C519" s="147"/>
      <c r="D519" s="234" t="e">
        <f t="shared" si="8"/>
        <v>#DIV/0!</v>
      </c>
    </row>
    <row r="520" customHeight="1" spans="1:4">
      <c r="A520" s="232" t="s">
        <v>418</v>
      </c>
      <c r="B520" s="147"/>
      <c r="C520" s="147"/>
      <c r="D520" s="234" t="e">
        <f t="shared" si="8"/>
        <v>#DIV/0!</v>
      </c>
    </row>
    <row r="521" customHeight="1" spans="1:4">
      <c r="A521" s="232" t="s">
        <v>419</v>
      </c>
      <c r="B521" s="147"/>
      <c r="C521" s="147"/>
      <c r="D521" s="234" t="e">
        <f t="shared" si="8"/>
        <v>#DIV/0!</v>
      </c>
    </row>
    <row r="522" customHeight="1" spans="1:4">
      <c r="A522" s="232" t="s">
        <v>82</v>
      </c>
      <c r="B522" s="147"/>
      <c r="C522" s="147"/>
      <c r="D522" s="234" t="e">
        <f t="shared" si="8"/>
        <v>#DIV/0!</v>
      </c>
    </row>
    <row r="523" customHeight="1" spans="1:4">
      <c r="A523" s="232" t="s">
        <v>420</v>
      </c>
      <c r="B523" s="236">
        <v>38</v>
      </c>
      <c r="C523" s="236">
        <v>38</v>
      </c>
      <c r="D523" s="234">
        <f t="shared" si="8"/>
        <v>1</v>
      </c>
    </row>
    <row r="524" customHeight="1" spans="1:4">
      <c r="A524" s="232" t="s">
        <v>421</v>
      </c>
      <c r="B524" s="233">
        <f>SUM(B525:B531)</f>
        <v>263</v>
      </c>
      <c r="C524" s="233">
        <f>SUM(C525:C531)</f>
        <v>352</v>
      </c>
      <c r="D524" s="234">
        <f t="shared" si="8"/>
        <v>1.33840304182509</v>
      </c>
    </row>
    <row r="525" customHeight="1" spans="1:4">
      <c r="A525" s="232" t="s">
        <v>73</v>
      </c>
      <c r="B525" s="236">
        <v>221</v>
      </c>
      <c r="C525" s="236">
        <v>300</v>
      </c>
      <c r="D525" s="234">
        <f t="shared" si="8"/>
        <v>1.35746606334842</v>
      </c>
    </row>
    <row r="526" customHeight="1" spans="1:4">
      <c r="A526" s="232" t="s">
        <v>74</v>
      </c>
      <c r="B526" s="236">
        <v>0</v>
      </c>
      <c r="C526" s="236"/>
      <c r="D526" s="234" t="e">
        <f t="shared" si="8"/>
        <v>#DIV/0!</v>
      </c>
    </row>
    <row r="527" customHeight="1" spans="1:4">
      <c r="A527" s="232" t="s">
        <v>75</v>
      </c>
      <c r="B527" s="236">
        <v>0</v>
      </c>
      <c r="C527" s="236"/>
      <c r="D527" s="234" t="e">
        <f t="shared" si="8"/>
        <v>#DIV/0!</v>
      </c>
    </row>
    <row r="528" customHeight="1" spans="1:4">
      <c r="A528" s="232" t="s">
        <v>422</v>
      </c>
      <c r="B528" s="236">
        <v>0</v>
      </c>
      <c r="C528" s="236"/>
      <c r="D528" s="234" t="e">
        <f t="shared" si="8"/>
        <v>#DIV/0!</v>
      </c>
    </row>
    <row r="529" customHeight="1" spans="1:4">
      <c r="A529" s="232" t="s">
        <v>423</v>
      </c>
      <c r="B529" s="236">
        <v>0</v>
      </c>
      <c r="C529" s="236"/>
      <c r="D529" s="234" t="e">
        <f t="shared" si="8"/>
        <v>#DIV/0!</v>
      </c>
    </row>
    <row r="530" customHeight="1" spans="1:4">
      <c r="A530" s="232" t="s">
        <v>424</v>
      </c>
      <c r="B530" s="236">
        <v>16</v>
      </c>
      <c r="C530" s="236">
        <v>16</v>
      </c>
      <c r="D530" s="234">
        <f t="shared" si="8"/>
        <v>1</v>
      </c>
    </row>
    <row r="531" customHeight="1" spans="1:4">
      <c r="A531" s="232" t="s">
        <v>425</v>
      </c>
      <c r="B531" s="236">
        <v>26</v>
      </c>
      <c r="C531" s="236">
        <v>36</v>
      </c>
      <c r="D531" s="234">
        <f t="shared" si="8"/>
        <v>1.38461538461538</v>
      </c>
    </row>
    <row r="532" customHeight="1" spans="1:4">
      <c r="A532" s="232" t="s">
        <v>426</v>
      </c>
      <c r="B532" s="233">
        <f>B533</f>
        <v>0</v>
      </c>
      <c r="C532" s="233">
        <f>C533</f>
        <v>0</v>
      </c>
      <c r="D532" s="234" t="e">
        <f t="shared" si="8"/>
        <v>#DIV/0!</v>
      </c>
    </row>
    <row r="533" customHeight="1" spans="1:4">
      <c r="A533" s="232" t="s">
        <v>427</v>
      </c>
      <c r="B533" s="233"/>
      <c r="C533" s="233"/>
      <c r="D533" s="234" t="e">
        <f t="shared" si="8"/>
        <v>#DIV/0!</v>
      </c>
    </row>
    <row r="534" customHeight="1" spans="1:4">
      <c r="A534" s="232" t="s">
        <v>428</v>
      </c>
      <c r="B534" s="233">
        <f>SUM(B535:B542)</f>
        <v>8655</v>
      </c>
      <c r="C534" s="233">
        <f>SUM(C535:C542)</f>
        <v>9948</v>
      </c>
      <c r="D534" s="234">
        <f t="shared" si="8"/>
        <v>1.14939341421144</v>
      </c>
    </row>
    <row r="535" customHeight="1" spans="1:4">
      <c r="A535" s="232" t="s">
        <v>429</v>
      </c>
      <c r="B535" s="236">
        <v>1245</v>
      </c>
      <c r="C535" s="236">
        <v>1345</v>
      </c>
      <c r="D535" s="234">
        <f t="shared" si="8"/>
        <v>1.08032128514056</v>
      </c>
    </row>
    <row r="536" customHeight="1" spans="1:4">
      <c r="A536" s="232" t="s">
        <v>430</v>
      </c>
      <c r="B536" s="236">
        <v>2356</v>
      </c>
      <c r="C536" s="236">
        <v>2456</v>
      </c>
      <c r="D536" s="234">
        <f t="shared" si="8"/>
        <v>1.04244482173175</v>
      </c>
    </row>
    <row r="537" customHeight="1" spans="1:4">
      <c r="A537" s="232" t="s">
        <v>431</v>
      </c>
      <c r="B537" s="236">
        <v>0</v>
      </c>
      <c r="C537" s="236"/>
      <c r="D537" s="234" t="e">
        <f t="shared" si="8"/>
        <v>#DIV/0!</v>
      </c>
    </row>
    <row r="538" customHeight="1" spans="1:4">
      <c r="A538" s="232" t="s">
        <v>432</v>
      </c>
      <c r="B538" s="236">
        <v>2074</v>
      </c>
      <c r="C538" s="236">
        <v>3127</v>
      </c>
      <c r="D538" s="234">
        <f t="shared" si="8"/>
        <v>1.50771456123433</v>
      </c>
    </row>
    <row r="539" customHeight="1" spans="1:4">
      <c r="A539" s="232" t="s">
        <v>433</v>
      </c>
      <c r="B539" s="236">
        <v>1866</v>
      </c>
      <c r="C539" s="236">
        <v>1866</v>
      </c>
      <c r="D539" s="234">
        <f t="shared" si="8"/>
        <v>1</v>
      </c>
    </row>
    <row r="540" customHeight="1" spans="1:4">
      <c r="A540" s="232" t="s">
        <v>434</v>
      </c>
      <c r="B540" s="236">
        <v>1021</v>
      </c>
      <c r="C540" s="236">
        <v>1061</v>
      </c>
      <c r="D540" s="234">
        <f t="shared" si="8"/>
        <v>1.03917727717924</v>
      </c>
    </row>
    <row r="541" customHeight="1" spans="1:4">
      <c r="A541" s="232" t="s">
        <v>435</v>
      </c>
      <c r="B541" s="147"/>
      <c r="C541" s="147"/>
      <c r="D541" s="234" t="e">
        <f t="shared" si="8"/>
        <v>#DIV/0!</v>
      </c>
    </row>
    <row r="542" customHeight="1" spans="1:4">
      <c r="A542" s="232" t="s">
        <v>436</v>
      </c>
      <c r="B542" s="236">
        <v>93</v>
      </c>
      <c r="C542" s="236">
        <v>93</v>
      </c>
      <c r="D542" s="234">
        <f t="shared" si="8"/>
        <v>1</v>
      </c>
    </row>
    <row r="543" customHeight="1" spans="1:4">
      <c r="A543" s="232" t="s">
        <v>437</v>
      </c>
      <c r="B543" s="233">
        <f>SUM(B544:B546)</f>
        <v>0</v>
      </c>
      <c r="C543" s="233">
        <f>SUM(C544:C546)</f>
        <v>0</v>
      </c>
      <c r="D543" s="234" t="e">
        <f t="shared" si="8"/>
        <v>#DIV/0!</v>
      </c>
    </row>
    <row r="544" customHeight="1" spans="1:4">
      <c r="A544" s="232" t="s">
        <v>438</v>
      </c>
      <c r="B544" s="233"/>
      <c r="C544" s="233"/>
      <c r="D544" s="234" t="e">
        <f t="shared" si="8"/>
        <v>#DIV/0!</v>
      </c>
    </row>
    <row r="545" customHeight="1" spans="1:4">
      <c r="A545" s="232" t="s">
        <v>439</v>
      </c>
      <c r="B545" s="233"/>
      <c r="C545" s="233"/>
      <c r="D545" s="234" t="e">
        <f t="shared" si="8"/>
        <v>#DIV/0!</v>
      </c>
    </row>
    <row r="546" customHeight="1" spans="1:4">
      <c r="A546" s="232" t="s">
        <v>440</v>
      </c>
      <c r="B546" s="233"/>
      <c r="C546" s="233"/>
      <c r="D546" s="234" t="e">
        <f t="shared" si="8"/>
        <v>#DIV/0!</v>
      </c>
    </row>
    <row r="547" customHeight="1" spans="1:4">
      <c r="A547" s="232" t="s">
        <v>441</v>
      </c>
      <c r="B547" s="233">
        <f>SUM(B548:B556)</f>
        <v>1349</v>
      </c>
      <c r="C547" s="233">
        <f>SUM(C548:C556)</f>
        <v>1349</v>
      </c>
      <c r="D547" s="234">
        <f t="shared" si="8"/>
        <v>1</v>
      </c>
    </row>
    <row r="548" customHeight="1" spans="1:4">
      <c r="A548" s="232" t="s">
        <v>442</v>
      </c>
      <c r="B548" s="236">
        <v>22</v>
      </c>
      <c r="C548" s="236">
        <v>22</v>
      </c>
      <c r="D548" s="234">
        <f t="shared" si="8"/>
        <v>1</v>
      </c>
    </row>
    <row r="549" customHeight="1" spans="1:4">
      <c r="A549" s="232" t="s">
        <v>443</v>
      </c>
      <c r="B549" s="236"/>
      <c r="C549" s="236"/>
      <c r="D549" s="234" t="e">
        <f t="shared" si="8"/>
        <v>#DIV/0!</v>
      </c>
    </row>
    <row r="550" customHeight="1" spans="1:4">
      <c r="A550" s="232" t="s">
        <v>444</v>
      </c>
      <c r="B550" s="236"/>
      <c r="C550" s="236"/>
      <c r="D550" s="234" t="e">
        <f t="shared" si="8"/>
        <v>#DIV/0!</v>
      </c>
    </row>
    <row r="551" customHeight="1" spans="1:4">
      <c r="A551" s="232" t="s">
        <v>445</v>
      </c>
      <c r="B551" s="236"/>
      <c r="C551" s="236"/>
      <c r="D551" s="234" t="e">
        <f t="shared" si="8"/>
        <v>#DIV/0!</v>
      </c>
    </row>
    <row r="552" customHeight="1" spans="1:4">
      <c r="A552" s="232" t="s">
        <v>446</v>
      </c>
      <c r="B552" s="236"/>
      <c r="C552" s="236"/>
      <c r="D552" s="234" t="e">
        <f t="shared" si="8"/>
        <v>#DIV/0!</v>
      </c>
    </row>
    <row r="553" customHeight="1" spans="1:4">
      <c r="A553" s="232" t="s">
        <v>447</v>
      </c>
      <c r="B553" s="236"/>
      <c r="C553" s="236"/>
      <c r="D553" s="234" t="e">
        <f t="shared" si="8"/>
        <v>#DIV/0!</v>
      </c>
    </row>
    <row r="554" customHeight="1" spans="1:4">
      <c r="A554" s="232" t="s">
        <v>448</v>
      </c>
      <c r="B554" s="236"/>
      <c r="C554" s="236"/>
      <c r="D554" s="234" t="e">
        <f t="shared" si="8"/>
        <v>#DIV/0!</v>
      </c>
    </row>
    <row r="555" customHeight="1" spans="1:4">
      <c r="A555" s="232" t="s">
        <v>449</v>
      </c>
      <c r="B555" s="236"/>
      <c r="C555" s="236"/>
      <c r="D555" s="234" t="e">
        <f t="shared" si="8"/>
        <v>#DIV/0!</v>
      </c>
    </row>
    <row r="556" customHeight="1" spans="1:4">
      <c r="A556" s="232" t="s">
        <v>450</v>
      </c>
      <c r="B556" s="236">
        <v>1327</v>
      </c>
      <c r="C556" s="236">
        <v>1327</v>
      </c>
      <c r="D556" s="234">
        <f t="shared" si="8"/>
        <v>1</v>
      </c>
    </row>
    <row r="557" customHeight="1" spans="1:4">
      <c r="A557" s="232" t="s">
        <v>451</v>
      </c>
      <c r="B557" s="233">
        <f>SUM(B558:B564)</f>
        <v>1672</v>
      </c>
      <c r="C557" s="233">
        <f>SUM(C558:C564)</f>
        <v>1672</v>
      </c>
      <c r="D557" s="234">
        <f t="shared" si="8"/>
        <v>1</v>
      </c>
    </row>
    <row r="558" customHeight="1" spans="1:4">
      <c r="A558" s="232" t="s">
        <v>452</v>
      </c>
      <c r="B558" s="236">
        <v>277</v>
      </c>
      <c r="C558" s="236">
        <v>277</v>
      </c>
      <c r="D558" s="234">
        <f t="shared" si="8"/>
        <v>1</v>
      </c>
    </row>
    <row r="559" customHeight="1" spans="1:4">
      <c r="A559" s="232" t="s">
        <v>453</v>
      </c>
      <c r="B559" s="236"/>
      <c r="C559" s="236"/>
      <c r="D559" s="234" t="e">
        <f t="shared" si="8"/>
        <v>#DIV/0!</v>
      </c>
    </row>
    <row r="560" customHeight="1" spans="1:4">
      <c r="A560" s="232" t="s">
        <v>454</v>
      </c>
      <c r="B560" s="236"/>
      <c r="C560" s="236"/>
      <c r="D560" s="234" t="e">
        <f t="shared" si="8"/>
        <v>#DIV/0!</v>
      </c>
    </row>
    <row r="561" customHeight="1" spans="1:4">
      <c r="A561" s="232" t="s">
        <v>455</v>
      </c>
      <c r="B561" s="236">
        <v>34</v>
      </c>
      <c r="C561" s="236">
        <v>34</v>
      </c>
      <c r="D561" s="234">
        <f t="shared" si="8"/>
        <v>1</v>
      </c>
    </row>
    <row r="562" customHeight="1" spans="1:4">
      <c r="A562" s="232" t="s">
        <v>456</v>
      </c>
      <c r="B562" s="236">
        <v>120</v>
      </c>
      <c r="C562" s="236">
        <v>120</v>
      </c>
      <c r="D562" s="234">
        <f t="shared" si="8"/>
        <v>1</v>
      </c>
    </row>
    <row r="563" customHeight="1" spans="1:4">
      <c r="A563" s="232" t="s">
        <v>457</v>
      </c>
      <c r="B563" s="236"/>
      <c r="C563" s="236"/>
      <c r="D563" s="234" t="e">
        <f t="shared" si="8"/>
        <v>#DIV/0!</v>
      </c>
    </row>
    <row r="564" customHeight="1" spans="1:4">
      <c r="A564" s="232" t="s">
        <v>458</v>
      </c>
      <c r="B564" s="236">
        <v>1241</v>
      </c>
      <c r="C564" s="236">
        <v>1241</v>
      </c>
      <c r="D564" s="234">
        <f t="shared" si="8"/>
        <v>1</v>
      </c>
    </row>
    <row r="565" customHeight="1" spans="1:4">
      <c r="A565" s="232" t="s">
        <v>459</v>
      </c>
      <c r="B565" s="233">
        <f>SUM(B566:B571)</f>
        <v>340</v>
      </c>
      <c r="C565" s="233">
        <f>SUM(C566:C571)</f>
        <v>400</v>
      </c>
      <c r="D565" s="234">
        <f t="shared" si="8"/>
        <v>1.17647058823529</v>
      </c>
    </row>
    <row r="566" customHeight="1" spans="1:4">
      <c r="A566" s="232" t="s">
        <v>460</v>
      </c>
      <c r="B566" s="236">
        <v>161</v>
      </c>
      <c r="C566" s="236">
        <v>161</v>
      </c>
      <c r="D566" s="234">
        <f t="shared" si="8"/>
        <v>1</v>
      </c>
    </row>
    <row r="567" customHeight="1" spans="1:4">
      <c r="A567" s="232" t="s">
        <v>461</v>
      </c>
      <c r="B567" s="236"/>
      <c r="C567" s="236"/>
      <c r="D567" s="234" t="e">
        <f t="shared" si="8"/>
        <v>#DIV/0!</v>
      </c>
    </row>
    <row r="568" customHeight="1" spans="1:4">
      <c r="A568" s="232" t="s">
        <v>462</v>
      </c>
      <c r="B568" s="236"/>
      <c r="C568" s="236"/>
      <c r="D568" s="234" t="e">
        <f t="shared" si="8"/>
        <v>#DIV/0!</v>
      </c>
    </row>
    <row r="569" customHeight="1" spans="1:4">
      <c r="A569" s="232" t="s">
        <v>463</v>
      </c>
      <c r="B569" s="236"/>
      <c r="C569" s="236"/>
      <c r="D569" s="234" t="e">
        <f t="shared" si="8"/>
        <v>#DIV/0!</v>
      </c>
    </row>
    <row r="570" customHeight="1" spans="1:4">
      <c r="A570" s="232" t="s">
        <v>464</v>
      </c>
      <c r="B570" s="236">
        <v>31</v>
      </c>
      <c r="C570" s="236">
        <v>31</v>
      </c>
      <c r="D570" s="234">
        <f t="shared" si="8"/>
        <v>1</v>
      </c>
    </row>
    <row r="571" customHeight="1" spans="1:4">
      <c r="A571" s="232" t="s">
        <v>465</v>
      </c>
      <c r="B571" s="236">
        <v>148</v>
      </c>
      <c r="C571" s="236">
        <v>208</v>
      </c>
      <c r="D571" s="234">
        <f t="shared" si="8"/>
        <v>1.40540540540541</v>
      </c>
    </row>
    <row r="572" customHeight="1" spans="1:4">
      <c r="A572" s="232" t="s">
        <v>466</v>
      </c>
      <c r="B572" s="233">
        <f>SUM(B573:B579)</f>
        <v>373</v>
      </c>
      <c r="C572" s="233">
        <f>SUM(C573:C579)</f>
        <v>373</v>
      </c>
      <c r="D572" s="234">
        <f t="shared" si="8"/>
        <v>1</v>
      </c>
    </row>
    <row r="573" customHeight="1" spans="1:4">
      <c r="A573" s="232" t="s">
        <v>467</v>
      </c>
      <c r="B573" s="236">
        <v>38</v>
      </c>
      <c r="C573" s="236">
        <v>38</v>
      </c>
      <c r="D573" s="234">
        <f t="shared" si="8"/>
        <v>1</v>
      </c>
    </row>
    <row r="574" customHeight="1" spans="1:4">
      <c r="A574" s="232" t="s">
        <v>468</v>
      </c>
      <c r="B574" s="236">
        <v>3</v>
      </c>
      <c r="C574" s="236">
        <v>3</v>
      </c>
      <c r="D574" s="234">
        <f t="shared" si="8"/>
        <v>1</v>
      </c>
    </row>
    <row r="575" customHeight="1" spans="1:4">
      <c r="A575" s="232" t="s">
        <v>469</v>
      </c>
      <c r="B575" s="236">
        <v>0</v>
      </c>
      <c r="C575" s="236"/>
      <c r="D575" s="234" t="e">
        <f t="shared" si="8"/>
        <v>#DIV/0!</v>
      </c>
    </row>
    <row r="576" customHeight="1" spans="1:4">
      <c r="A576" s="232" t="s">
        <v>470</v>
      </c>
      <c r="B576" s="236">
        <v>332</v>
      </c>
      <c r="C576" s="236">
        <v>332</v>
      </c>
      <c r="D576" s="234">
        <f t="shared" si="8"/>
        <v>1</v>
      </c>
    </row>
    <row r="577" customHeight="1" spans="1:4">
      <c r="A577" s="232" t="s">
        <v>471</v>
      </c>
      <c r="B577" s="236">
        <v>0</v>
      </c>
      <c r="C577" s="236"/>
      <c r="D577" s="234" t="e">
        <f t="shared" si="8"/>
        <v>#DIV/0!</v>
      </c>
    </row>
    <row r="578" customHeight="1" spans="1:4">
      <c r="A578" s="232" t="s">
        <v>472</v>
      </c>
      <c r="B578" s="236">
        <v>0</v>
      </c>
      <c r="C578" s="236"/>
      <c r="D578" s="234" t="e">
        <f t="shared" si="8"/>
        <v>#DIV/0!</v>
      </c>
    </row>
    <row r="579" customHeight="1" spans="1:4">
      <c r="A579" s="232" t="s">
        <v>473</v>
      </c>
      <c r="B579" s="236">
        <v>0</v>
      </c>
      <c r="C579" s="236"/>
      <c r="D579" s="234" t="e">
        <f t="shared" si="8"/>
        <v>#DIV/0!</v>
      </c>
    </row>
    <row r="580" customHeight="1" spans="1:4">
      <c r="A580" s="232" t="s">
        <v>474</v>
      </c>
      <c r="B580" s="233">
        <f>SUM(B581:B588)</f>
        <v>674</v>
      </c>
      <c r="C580" s="233">
        <f>SUM(C581:C588)</f>
        <v>674</v>
      </c>
      <c r="D580" s="234">
        <f t="shared" si="8"/>
        <v>1</v>
      </c>
    </row>
    <row r="581" customHeight="1" spans="1:4">
      <c r="A581" s="232" t="s">
        <v>73</v>
      </c>
      <c r="B581" s="236">
        <v>64</v>
      </c>
      <c r="C581" s="236">
        <v>64</v>
      </c>
      <c r="D581" s="234">
        <f t="shared" si="8"/>
        <v>1</v>
      </c>
    </row>
    <row r="582" customHeight="1" spans="1:4">
      <c r="A582" s="232" t="s">
        <v>74</v>
      </c>
      <c r="B582" s="236">
        <v>0</v>
      </c>
      <c r="C582" s="236"/>
      <c r="D582" s="234" t="e">
        <f t="shared" ref="D582:D645" si="9">C582/B582</f>
        <v>#DIV/0!</v>
      </c>
    </row>
    <row r="583" customHeight="1" spans="1:4">
      <c r="A583" s="232" t="s">
        <v>75</v>
      </c>
      <c r="B583" s="236">
        <v>10</v>
      </c>
      <c r="C583" s="236">
        <v>10</v>
      </c>
      <c r="D583" s="234">
        <f t="shared" si="9"/>
        <v>1</v>
      </c>
    </row>
    <row r="584" customHeight="1" spans="1:4">
      <c r="A584" s="232" t="s">
        <v>475</v>
      </c>
      <c r="B584" s="236">
        <v>122</v>
      </c>
      <c r="C584" s="236">
        <v>122</v>
      </c>
      <c r="D584" s="234">
        <f t="shared" si="9"/>
        <v>1</v>
      </c>
    </row>
    <row r="585" customHeight="1" spans="1:4">
      <c r="A585" s="232" t="s">
        <v>476</v>
      </c>
      <c r="B585" s="236">
        <v>39</v>
      </c>
      <c r="C585" s="236">
        <v>39</v>
      </c>
      <c r="D585" s="234">
        <f t="shared" si="9"/>
        <v>1</v>
      </c>
    </row>
    <row r="586" customHeight="1" spans="1:4">
      <c r="A586" s="232" t="s">
        <v>477</v>
      </c>
      <c r="B586" s="236">
        <v>0</v>
      </c>
      <c r="C586" s="236"/>
      <c r="D586" s="234" t="e">
        <f t="shared" si="9"/>
        <v>#DIV/0!</v>
      </c>
    </row>
    <row r="587" customHeight="1" spans="1:4">
      <c r="A587" s="232" t="s">
        <v>478</v>
      </c>
      <c r="B587" s="236">
        <v>259</v>
      </c>
      <c r="C587" s="236">
        <v>259</v>
      </c>
      <c r="D587" s="234">
        <f t="shared" si="9"/>
        <v>1</v>
      </c>
    </row>
    <row r="588" customHeight="1" spans="1:4">
      <c r="A588" s="232" t="s">
        <v>479</v>
      </c>
      <c r="B588" s="236">
        <v>180</v>
      </c>
      <c r="C588" s="236">
        <v>180</v>
      </c>
      <c r="D588" s="234">
        <f t="shared" si="9"/>
        <v>1</v>
      </c>
    </row>
    <row r="589" customHeight="1" spans="1:4">
      <c r="A589" s="232" t="s">
        <v>480</v>
      </c>
      <c r="B589" s="233">
        <f>SUM(B590:B593)</f>
        <v>0</v>
      </c>
      <c r="C589" s="233">
        <f>SUM(C590:C593)</f>
        <v>0</v>
      </c>
      <c r="D589" s="234" t="e">
        <f t="shared" si="9"/>
        <v>#DIV/0!</v>
      </c>
    </row>
    <row r="590" customHeight="1" spans="1:4">
      <c r="A590" s="232" t="s">
        <v>73</v>
      </c>
      <c r="B590" s="233"/>
      <c r="C590" s="233"/>
      <c r="D590" s="234" t="e">
        <f t="shared" si="9"/>
        <v>#DIV/0!</v>
      </c>
    </row>
    <row r="591" customHeight="1" spans="1:4">
      <c r="A591" s="232" t="s">
        <v>74</v>
      </c>
      <c r="B591" s="233"/>
      <c r="C591" s="233"/>
      <c r="D591" s="234" t="e">
        <f t="shared" si="9"/>
        <v>#DIV/0!</v>
      </c>
    </row>
    <row r="592" customHeight="1" spans="1:4">
      <c r="A592" s="232" t="s">
        <v>75</v>
      </c>
      <c r="B592" s="233"/>
      <c r="C592" s="233"/>
      <c r="D592" s="234" t="e">
        <f t="shared" si="9"/>
        <v>#DIV/0!</v>
      </c>
    </row>
    <row r="593" customHeight="1" spans="1:4">
      <c r="A593" s="232" t="s">
        <v>481</v>
      </c>
      <c r="B593" s="233"/>
      <c r="C593" s="233"/>
      <c r="D593" s="234" t="e">
        <f t="shared" si="9"/>
        <v>#DIV/0!</v>
      </c>
    </row>
    <row r="594" customHeight="1" spans="1:4">
      <c r="A594" s="232" t="s">
        <v>482</v>
      </c>
      <c r="B594" s="233">
        <f>SUM(B595:B596)</f>
        <v>2174</v>
      </c>
      <c r="C594" s="233">
        <f>SUM(C595:C596)</f>
        <v>2274</v>
      </c>
      <c r="D594" s="234">
        <f t="shared" si="9"/>
        <v>1.0459981600736</v>
      </c>
    </row>
    <row r="595" customHeight="1" spans="1:4">
      <c r="A595" s="232" t="s">
        <v>483</v>
      </c>
      <c r="B595" s="236">
        <v>897</v>
      </c>
      <c r="C595" s="236">
        <v>897</v>
      </c>
      <c r="D595" s="234">
        <f t="shared" si="9"/>
        <v>1</v>
      </c>
    </row>
    <row r="596" customHeight="1" spans="1:4">
      <c r="A596" s="232" t="s">
        <v>484</v>
      </c>
      <c r="B596" s="236">
        <v>1277</v>
      </c>
      <c r="C596" s="236">
        <v>1377</v>
      </c>
      <c r="D596" s="234">
        <f t="shared" si="9"/>
        <v>1.07830853563038</v>
      </c>
    </row>
    <row r="597" customHeight="1" spans="1:4">
      <c r="A597" s="232" t="s">
        <v>485</v>
      </c>
      <c r="B597" s="233">
        <f>SUM(B598:B599)</f>
        <v>395</v>
      </c>
      <c r="C597" s="233">
        <f>SUM(C598:C599)</f>
        <v>395</v>
      </c>
      <c r="D597" s="234">
        <f t="shared" si="9"/>
        <v>1</v>
      </c>
    </row>
    <row r="598" customHeight="1" spans="1:4">
      <c r="A598" s="232" t="s">
        <v>486</v>
      </c>
      <c r="B598" s="236">
        <v>350</v>
      </c>
      <c r="C598" s="236">
        <v>350</v>
      </c>
      <c r="D598" s="234">
        <f t="shared" si="9"/>
        <v>1</v>
      </c>
    </row>
    <row r="599" customHeight="1" spans="1:4">
      <c r="A599" s="232" t="s">
        <v>487</v>
      </c>
      <c r="B599" s="236">
        <v>45</v>
      </c>
      <c r="C599" s="236">
        <v>45</v>
      </c>
      <c r="D599" s="234">
        <f t="shared" si="9"/>
        <v>1</v>
      </c>
    </row>
    <row r="600" customHeight="1" spans="1:4">
      <c r="A600" s="232" t="s">
        <v>488</v>
      </c>
      <c r="B600" s="233">
        <f>SUM(B601:B602)</f>
        <v>646</v>
      </c>
      <c r="C600" s="233">
        <f>SUM(C601:C602)</f>
        <v>646</v>
      </c>
      <c r="D600" s="234">
        <f t="shared" si="9"/>
        <v>1</v>
      </c>
    </row>
    <row r="601" customHeight="1" spans="1:4">
      <c r="A601" s="232" t="s">
        <v>489</v>
      </c>
      <c r="B601" s="236">
        <v>265</v>
      </c>
      <c r="C601" s="236">
        <v>265</v>
      </c>
      <c r="D601" s="234">
        <f t="shared" si="9"/>
        <v>1</v>
      </c>
    </row>
    <row r="602" customHeight="1" spans="1:4">
      <c r="A602" s="232" t="s">
        <v>490</v>
      </c>
      <c r="B602" s="236">
        <v>381</v>
      </c>
      <c r="C602" s="236">
        <v>381</v>
      </c>
      <c r="D602" s="234">
        <f t="shared" si="9"/>
        <v>1</v>
      </c>
    </row>
    <row r="603" customHeight="1" spans="1:4">
      <c r="A603" s="232" t="s">
        <v>491</v>
      </c>
      <c r="B603" s="233">
        <f>SUM(B604:B605)</f>
        <v>0</v>
      </c>
      <c r="C603" s="233">
        <f>SUM(C604:C605)</f>
        <v>0</v>
      </c>
      <c r="D603" s="234" t="e">
        <f t="shared" si="9"/>
        <v>#DIV/0!</v>
      </c>
    </row>
    <row r="604" customHeight="1" spans="1:4">
      <c r="A604" s="232" t="s">
        <v>492</v>
      </c>
      <c r="B604" s="233"/>
      <c r="C604" s="233"/>
      <c r="D604" s="234" t="e">
        <f t="shared" si="9"/>
        <v>#DIV/0!</v>
      </c>
    </row>
    <row r="605" customHeight="1" spans="1:4">
      <c r="A605" s="232" t="s">
        <v>493</v>
      </c>
      <c r="B605" s="233"/>
      <c r="C605" s="233"/>
      <c r="D605" s="234" t="e">
        <f t="shared" si="9"/>
        <v>#DIV/0!</v>
      </c>
    </row>
    <row r="606" customHeight="1" spans="1:4">
      <c r="A606" s="232" t="s">
        <v>494</v>
      </c>
      <c r="B606" s="233">
        <f>SUM(B607:B608)</f>
        <v>267</v>
      </c>
      <c r="C606" s="233">
        <f>SUM(C607:C608)</f>
        <v>567</v>
      </c>
      <c r="D606" s="234">
        <f t="shared" si="9"/>
        <v>2.12359550561798</v>
      </c>
    </row>
    <row r="607" customHeight="1" spans="1:4">
      <c r="A607" s="232" t="s">
        <v>495</v>
      </c>
      <c r="B607" s="233"/>
      <c r="C607" s="233"/>
      <c r="D607" s="234" t="e">
        <f t="shared" si="9"/>
        <v>#DIV/0!</v>
      </c>
    </row>
    <row r="608" customHeight="1" spans="1:4">
      <c r="A608" s="232" t="s">
        <v>496</v>
      </c>
      <c r="B608" s="236">
        <v>267</v>
      </c>
      <c r="C608" s="236">
        <v>567</v>
      </c>
      <c r="D608" s="234">
        <f t="shared" si="9"/>
        <v>2.12359550561798</v>
      </c>
    </row>
    <row r="609" customHeight="1" spans="1:4">
      <c r="A609" s="232" t="s">
        <v>497</v>
      </c>
      <c r="B609" s="233">
        <f>SUM(B610:B612)</f>
        <v>11969</v>
      </c>
      <c r="C609" s="233">
        <f>SUM(C610:C612)</f>
        <v>11054</v>
      </c>
      <c r="D609" s="234">
        <f t="shared" si="9"/>
        <v>0.923552510652519</v>
      </c>
    </row>
    <row r="610" customHeight="1" spans="1:4">
      <c r="A610" s="232" t="s">
        <v>498</v>
      </c>
      <c r="B610" s="236">
        <v>10900</v>
      </c>
      <c r="C610" s="236">
        <v>9985</v>
      </c>
      <c r="D610" s="234">
        <f t="shared" si="9"/>
        <v>0.91605504587156</v>
      </c>
    </row>
    <row r="611" customHeight="1" spans="1:4">
      <c r="A611" s="232" t="s">
        <v>499</v>
      </c>
      <c r="B611" s="236">
        <v>1069</v>
      </c>
      <c r="C611" s="236">
        <v>1069</v>
      </c>
      <c r="D611" s="234">
        <f t="shared" si="9"/>
        <v>1</v>
      </c>
    </row>
    <row r="612" customHeight="1" spans="1:4">
      <c r="A612" s="232" t="s">
        <v>500</v>
      </c>
      <c r="B612" s="233"/>
      <c r="C612" s="233"/>
      <c r="D612" s="234" t="e">
        <f t="shared" si="9"/>
        <v>#DIV/0!</v>
      </c>
    </row>
    <row r="613" customHeight="1" spans="1:4">
      <c r="A613" s="232" t="s">
        <v>501</v>
      </c>
      <c r="B613" s="233">
        <f>SUM(B614:B616)</f>
        <v>173</v>
      </c>
      <c r="C613" s="233">
        <f>SUM(C614:C616)</f>
        <v>224</v>
      </c>
      <c r="D613" s="234">
        <f t="shared" si="9"/>
        <v>1.29479768786127</v>
      </c>
    </row>
    <row r="614" customHeight="1" spans="1:4">
      <c r="A614" s="232" t="s">
        <v>502</v>
      </c>
      <c r="B614" s="236"/>
      <c r="C614" s="236"/>
      <c r="D614" s="234" t="e">
        <f t="shared" si="9"/>
        <v>#DIV/0!</v>
      </c>
    </row>
    <row r="615" customHeight="1" spans="1:4">
      <c r="A615" s="232" t="s">
        <v>503</v>
      </c>
      <c r="B615" s="236">
        <v>173</v>
      </c>
      <c r="C615" s="236">
        <v>224</v>
      </c>
      <c r="D615" s="234">
        <f t="shared" si="9"/>
        <v>1.29479768786127</v>
      </c>
    </row>
    <row r="616" customHeight="1" spans="1:4">
      <c r="A616" s="232" t="s">
        <v>504</v>
      </c>
      <c r="B616" s="233"/>
      <c r="C616" s="233"/>
      <c r="D616" s="234" t="e">
        <f t="shared" si="9"/>
        <v>#DIV/0!</v>
      </c>
    </row>
    <row r="617" customHeight="1" spans="1:4">
      <c r="A617" s="244" t="s">
        <v>505</v>
      </c>
      <c r="B617" s="233">
        <f>SUM(B618:B624)</f>
        <v>226</v>
      </c>
      <c r="C617" s="233">
        <f>SUM(C618:C624)</f>
        <v>339</v>
      </c>
      <c r="D617" s="234">
        <f t="shared" si="9"/>
        <v>1.5</v>
      </c>
    </row>
    <row r="618" customHeight="1" spans="1:4">
      <c r="A618" s="232" t="s">
        <v>73</v>
      </c>
      <c r="B618" s="236">
        <v>151</v>
      </c>
      <c r="C618" s="236">
        <v>180</v>
      </c>
      <c r="D618" s="234">
        <f t="shared" si="9"/>
        <v>1.19205298013245</v>
      </c>
    </row>
    <row r="619" customHeight="1" spans="1:4">
      <c r="A619" s="232" t="s">
        <v>74</v>
      </c>
      <c r="B619" s="236">
        <v>0</v>
      </c>
      <c r="C619" s="236"/>
      <c r="D619" s="234" t="e">
        <f t="shared" si="9"/>
        <v>#DIV/0!</v>
      </c>
    </row>
    <row r="620" customHeight="1" spans="1:4">
      <c r="A620" s="232" t="s">
        <v>75</v>
      </c>
      <c r="B620" s="236">
        <v>0</v>
      </c>
      <c r="C620" s="236"/>
      <c r="D620" s="234" t="e">
        <f t="shared" si="9"/>
        <v>#DIV/0!</v>
      </c>
    </row>
    <row r="621" customHeight="1" spans="1:4">
      <c r="A621" s="232" t="s">
        <v>506</v>
      </c>
      <c r="B621" s="236">
        <v>75</v>
      </c>
      <c r="C621" s="236">
        <v>75</v>
      </c>
      <c r="D621" s="234">
        <f t="shared" si="9"/>
        <v>1</v>
      </c>
    </row>
    <row r="622" customHeight="1" spans="1:4">
      <c r="A622" s="232" t="s">
        <v>507</v>
      </c>
      <c r="B622" s="236">
        <v>0</v>
      </c>
      <c r="C622" s="236"/>
      <c r="D622" s="234" t="e">
        <f t="shared" si="9"/>
        <v>#DIV/0!</v>
      </c>
    </row>
    <row r="623" customHeight="1" spans="1:4">
      <c r="A623" s="232" t="s">
        <v>82</v>
      </c>
      <c r="B623" s="236">
        <v>0</v>
      </c>
      <c r="C623" s="236"/>
      <c r="D623" s="234" t="e">
        <f t="shared" si="9"/>
        <v>#DIV/0!</v>
      </c>
    </row>
    <row r="624" customHeight="1" spans="1:4">
      <c r="A624" s="232" t="s">
        <v>508</v>
      </c>
      <c r="B624" s="236">
        <v>0</v>
      </c>
      <c r="C624" s="236">
        <v>84</v>
      </c>
      <c r="D624" s="234" t="e">
        <f t="shared" si="9"/>
        <v>#DIV/0!</v>
      </c>
    </row>
    <row r="625" customHeight="1" spans="1:4">
      <c r="A625" s="232" t="s">
        <v>509</v>
      </c>
      <c r="B625" s="233">
        <f>SUM(B626:B627)</f>
        <v>0</v>
      </c>
      <c r="C625" s="233">
        <f>SUM(C626:C627)</f>
        <v>0</v>
      </c>
      <c r="D625" s="234" t="e">
        <f t="shared" si="9"/>
        <v>#DIV/0!</v>
      </c>
    </row>
    <row r="626" customHeight="1" spans="1:4">
      <c r="A626" s="232" t="s">
        <v>510</v>
      </c>
      <c r="B626" s="233"/>
      <c r="C626" s="233"/>
      <c r="D626" s="234" t="e">
        <f t="shared" si="9"/>
        <v>#DIV/0!</v>
      </c>
    </row>
    <row r="627" customHeight="1" spans="1:4">
      <c r="A627" s="232" t="s">
        <v>511</v>
      </c>
      <c r="B627" s="233"/>
      <c r="C627" s="233"/>
      <c r="D627" s="234" t="e">
        <f t="shared" si="9"/>
        <v>#DIV/0!</v>
      </c>
    </row>
    <row r="628" customHeight="1" spans="1:4">
      <c r="A628" s="232" t="s">
        <v>512</v>
      </c>
      <c r="B628" s="236">
        <v>631</v>
      </c>
      <c r="C628" s="236">
        <v>547</v>
      </c>
      <c r="D628" s="234">
        <f t="shared" si="9"/>
        <v>0.866877971473851</v>
      </c>
    </row>
    <row r="629" customHeight="1" spans="1:4">
      <c r="A629" s="232" t="s">
        <v>513</v>
      </c>
      <c r="B629" s="233">
        <f>SUM(B630,B635,B649,B653,B665,B668,B672,B677,B681,B685,B688,B697,B698)</f>
        <v>16077</v>
      </c>
      <c r="C629" s="233">
        <f>SUM(C630,C635,C649,C653,C665,C668,C672,C677,C681,C685,C688,C697,C698)</f>
        <v>16610</v>
      </c>
      <c r="D629" s="234">
        <f t="shared" si="9"/>
        <v>1.03315295142129</v>
      </c>
    </row>
    <row r="630" customHeight="1" spans="1:4">
      <c r="A630" s="232" t="s">
        <v>514</v>
      </c>
      <c r="B630" s="233">
        <f>SUM(B631:B634)</f>
        <v>764</v>
      </c>
      <c r="C630" s="233">
        <f>SUM(C631:C634)</f>
        <v>764</v>
      </c>
      <c r="D630" s="234">
        <f t="shared" si="9"/>
        <v>1</v>
      </c>
    </row>
    <row r="631" customHeight="1" spans="1:4">
      <c r="A631" s="232" t="s">
        <v>73</v>
      </c>
      <c r="B631" s="236">
        <v>584</v>
      </c>
      <c r="C631" s="236">
        <v>584</v>
      </c>
      <c r="D631" s="234">
        <f t="shared" si="9"/>
        <v>1</v>
      </c>
    </row>
    <row r="632" customHeight="1" spans="1:4">
      <c r="A632" s="232" t="s">
        <v>74</v>
      </c>
      <c r="B632" s="236">
        <v>0</v>
      </c>
      <c r="C632" s="236"/>
      <c r="D632" s="234" t="e">
        <f t="shared" si="9"/>
        <v>#DIV/0!</v>
      </c>
    </row>
    <row r="633" customHeight="1" spans="1:4">
      <c r="A633" s="232" t="s">
        <v>75</v>
      </c>
      <c r="B633" s="236">
        <v>0</v>
      </c>
      <c r="C633" s="236"/>
      <c r="D633" s="234" t="e">
        <f t="shared" si="9"/>
        <v>#DIV/0!</v>
      </c>
    </row>
    <row r="634" customHeight="1" spans="1:4">
      <c r="A634" s="232" t="s">
        <v>515</v>
      </c>
      <c r="B634" s="236">
        <v>180</v>
      </c>
      <c r="C634" s="236">
        <v>180</v>
      </c>
      <c r="D634" s="234">
        <f t="shared" si="9"/>
        <v>1</v>
      </c>
    </row>
    <row r="635" customHeight="1" spans="1:4">
      <c r="A635" s="232" t="s">
        <v>516</v>
      </c>
      <c r="B635" s="233">
        <f>SUM(B636:B648)</f>
        <v>1591</v>
      </c>
      <c r="C635" s="233">
        <f>SUM(C636:C648)</f>
        <v>1591</v>
      </c>
      <c r="D635" s="234">
        <f t="shared" si="9"/>
        <v>1</v>
      </c>
    </row>
    <row r="636" customHeight="1" spans="1:4">
      <c r="A636" s="232" t="s">
        <v>517</v>
      </c>
      <c r="B636" s="236">
        <v>500</v>
      </c>
      <c r="C636" s="236">
        <v>500</v>
      </c>
      <c r="D636" s="234">
        <f t="shared" si="9"/>
        <v>1</v>
      </c>
    </row>
    <row r="637" customHeight="1" spans="1:4">
      <c r="A637" s="232" t="s">
        <v>518</v>
      </c>
      <c r="B637" s="236"/>
      <c r="C637" s="236"/>
      <c r="D637" s="234" t="e">
        <f t="shared" si="9"/>
        <v>#DIV/0!</v>
      </c>
    </row>
    <row r="638" customHeight="1" spans="1:4">
      <c r="A638" s="232" t="s">
        <v>519</v>
      </c>
      <c r="B638" s="236"/>
      <c r="C638" s="236"/>
      <c r="D638" s="234" t="e">
        <f t="shared" si="9"/>
        <v>#DIV/0!</v>
      </c>
    </row>
    <row r="639" customHeight="1" spans="1:4">
      <c r="A639" s="232" t="s">
        <v>520</v>
      </c>
      <c r="B639" s="236"/>
      <c r="C639" s="236"/>
      <c r="D639" s="234" t="e">
        <f t="shared" si="9"/>
        <v>#DIV/0!</v>
      </c>
    </row>
    <row r="640" customHeight="1" spans="1:4">
      <c r="A640" s="232" t="s">
        <v>521</v>
      </c>
      <c r="B640" s="236"/>
      <c r="C640" s="236"/>
      <c r="D640" s="234" t="e">
        <f t="shared" si="9"/>
        <v>#DIV/0!</v>
      </c>
    </row>
    <row r="641" customHeight="1" spans="1:4">
      <c r="A641" s="232" t="s">
        <v>522</v>
      </c>
      <c r="B641" s="236"/>
      <c r="C641" s="236"/>
      <c r="D641" s="234" t="e">
        <f t="shared" si="9"/>
        <v>#DIV/0!</v>
      </c>
    </row>
    <row r="642" customHeight="1" spans="1:4">
      <c r="A642" s="232" t="s">
        <v>523</v>
      </c>
      <c r="B642" s="236"/>
      <c r="C642" s="236"/>
      <c r="D642" s="234" t="e">
        <f t="shared" si="9"/>
        <v>#DIV/0!</v>
      </c>
    </row>
    <row r="643" customHeight="1" spans="1:4">
      <c r="A643" s="232" t="s">
        <v>524</v>
      </c>
      <c r="B643" s="236"/>
      <c r="C643" s="236"/>
      <c r="D643" s="234" t="e">
        <f t="shared" si="9"/>
        <v>#DIV/0!</v>
      </c>
    </row>
    <row r="644" customHeight="1" spans="1:4">
      <c r="A644" s="232" t="s">
        <v>525</v>
      </c>
      <c r="B644" s="236"/>
      <c r="C644" s="236"/>
      <c r="D644" s="234" t="e">
        <f t="shared" si="9"/>
        <v>#DIV/0!</v>
      </c>
    </row>
    <row r="645" customHeight="1" spans="1:4">
      <c r="A645" s="232" t="s">
        <v>526</v>
      </c>
      <c r="B645" s="236"/>
      <c r="C645" s="236"/>
      <c r="D645" s="234" t="e">
        <f t="shared" si="9"/>
        <v>#DIV/0!</v>
      </c>
    </row>
    <row r="646" customHeight="1" spans="1:4">
      <c r="A646" s="232" t="s">
        <v>527</v>
      </c>
      <c r="B646" s="236"/>
      <c r="C646" s="236"/>
      <c r="D646" s="234" t="e">
        <f t="shared" ref="D646:D709" si="10">C646/B646</f>
        <v>#DIV/0!</v>
      </c>
    </row>
    <row r="647" customHeight="1" spans="1:4">
      <c r="A647" s="232" t="s">
        <v>528</v>
      </c>
      <c r="B647" s="236"/>
      <c r="C647" s="236"/>
      <c r="D647" s="234" t="e">
        <f t="shared" si="10"/>
        <v>#DIV/0!</v>
      </c>
    </row>
    <row r="648" customHeight="1" spans="1:4">
      <c r="A648" s="232" t="s">
        <v>529</v>
      </c>
      <c r="B648" s="236">
        <v>1091</v>
      </c>
      <c r="C648" s="236">
        <v>1091</v>
      </c>
      <c r="D648" s="234">
        <f t="shared" si="10"/>
        <v>1</v>
      </c>
    </row>
    <row r="649" customHeight="1" spans="1:4">
      <c r="A649" s="232" t="s">
        <v>530</v>
      </c>
      <c r="B649" s="233">
        <f>SUM(B650:B652)</f>
        <v>961</v>
      </c>
      <c r="C649" s="233">
        <f>SUM(C650:C652)</f>
        <v>561</v>
      </c>
      <c r="D649" s="234">
        <f t="shared" si="10"/>
        <v>0.583766909469303</v>
      </c>
    </row>
    <row r="650" customHeight="1" spans="1:4">
      <c r="A650" s="232" t="s">
        <v>531</v>
      </c>
      <c r="B650" s="236"/>
      <c r="C650" s="236"/>
      <c r="D650" s="234" t="e">
        <f t="shared" si="10"/>
        <v>#DIV/0!</v>
      </c>
    </row>
    <row r="651" customHeight="1" spans="1:4">
      <c r="A651" s="232" t="s">
        <v>532</v>
      </c>
      <c r="B651" s="236">
        <v>521</v>
      </c>
      <c r="C651" s="236">
        <v>321</v>
      </c>
      <c r="D651" s="234">
        <f t="shared" si="10"/>
        <v>0.616122840690979</v>
      </c>
    </row>
    <row r="652" customHeight="1" spans="1:4">
      <c r="A652" s="232" t="s">
        <v>533</v>
      </c>
      <c r="B652" s="236">
        <v>440</v>
      </c>
      <c r="C652" s="236">
        <v>240</v>
      </c>
      <c r="D652" s="234">
        <f t="shared" si="10"/>
        <v>0.545454545454545</v>
      </c>
    </row>
    <row r="653" customHeight="1" spans="1:4">
      <c r="A653" s="232" t="s">
        <v>534</v>
      </c>
      <c r="B653" s="233">
        <f>SUM(B654:B664)</f>
        <v>7478</v>
      </c>
      <c r="C653" s="233">
        <f>SUM(C654:C664)</f>
        <v>7478</v>
      </c>
      <c r="D653" s="234">
        <f t="shared" si="10"/>
        <v>1</v>
      </c>
    </row>
    <row r="654" customHeight="1" spans="1:4">
      <c r="A654" s="232" t="s">
        <v>535</v>
      </c>
      <c r="B654" s="236">
        <v>153</v>
      </c>
      <c r="C654" s="236">
        <v>153</v>
      </c>
      <c r="D654" s="234">
        <f t="shared" si="10"/>
        <v>1</v>
      </c>
    </row>
    <row r="655" customHeight="1" spans="1:4">
      <c r="A655" s="232" t="s">
        <v>536</v>
      </c>
      <c r="B655" s="236">
        <v>82</v>
      </c>
      <c r="C655" s="236">
        <v>82</v>
      </c>
      <c r="D655" s="234">
        <f t="shared" si="10"/>
        <v>1</v>
      </c>
    </row>
    <row r="656" customHeight="1" spans="1:4">
      <c r="A656" s="232" t="s">
        <v>537</v>
      </c>
      <c r="B656" s="236">
        <v>285</v>
      </c>
      <c r="C656" s="236">
        <v>285</v>
      </c>
      <c r="D656" s="234">
        <f t="shared" si="10"/>
        <v>1</v>
      </c>
    </row>
    <row r="657" customHeight="1" spans="1:4">
      <c r="A657" s="232" t="s">
        <v>538</v>
      </c>
      <c r="B657" s="236"/>
      <c r="C657" s="236"/>
      <c r="D657" s="234" t="e">
        <f t="shared" si="10"/>
        <v>#DIV/0!</v>
      </c>
    </row>
    <row r="658" customHeight="1" spans="1:4">
      <c r="A658" s="232" t="s">
        <v>539</v>
      </c>
      <c r="B658" s="236"/>
      <c r="C658" s="236"/>
      <c r="D658" s="234" t="e">
        <f t="shared" si="10"/>
        <v>#DIV/0!</v>
      </c>
    </row>
    <row r="659" customHeight="1" spans="1:4">
      <c r="A659" s="232" t="s">
        <v>540</v>
      </c>
      <c r="B659" s="236">
        <v>20</v>
      </c>
      <c r="C659" s="236">
        <v>20</v>
      </c>
      <c r="D659" s="234">
        <f t="shared" si="10"/>
        <v>1</v>
      </c>
    </row>
    <row r="660" customHeight="1" spans="1:4">
      <c r="A660" s="232" t="s">
        <v>541</v>
      </c>
      <c r="B660" s="236"/>
      <c r="C660" s="236"/>
      <c r="D660" s="234" t="e">
        <f t="shared" si="10"/>
        <v>#DIV/0!</v>
      </c>
    </row>
    <row r="661" customHeight="1" spans="1:4">
      <c r="A661" s="232" t="s">
        <v>542</v>
      </c>
      <c r="B661" s="236">
        <v>2299</v>
      </c>
      <c r="C661" s="236">
        <v>2299</v>
      </c>
      <c r="D661" s="234">
        <f t="shared" si="10"/>
        <v>1</v>
      </c>
    </row>
    <row r="662" customHeight="1" spans="1:4">
      <c r="A662" s="232" t="s">
        <v>543</v>
      </c>
      <c r="B662" s="236">
        <v>1480</v>
      </c>
      <c r="C662" s="236">
        <v>1480</v>
      </c>
      <c r="D662" s="234">
        <f t="shared" si="10"/>
        <v>1</v>
      </c>
    </row>
    <row r="663" customHeight="1" spans="1:4">
      <c r="A663" s="232" t="s">
        <v>544</v>
      </c>
      <c r="B663" s="236">
        <v>2435</v>
      </c>
      <c r="C663" s="236">
        <v>2435</v>
      </c>
      <c r="D663" s="234">
        <f t="shared" si="10"/>
        <v>1</v>
      </c>
    </row>
    <row r="664" customHeight="1" spans="1:4">
      <c r="A664" s="232" t="s">
        <v>545</v>
      </c>
      <c r="B664" s="236">
        <v>724</v>
      </c>
      <c r="C664" s="236">
        <v>724</v>
      </c>
      <c r="D664" s="234">
        <f t="shared" si="10"/>
        <v>1</v>
      </c>
    </row>
    <row r="665" customHeight="1" spans="1:4">
      <c r="A665" s="232" t="s">
        <v>546</v>
      </c>
      <c r="B665" s="233">
        <f>SUM(B666:B667)</f>
        <v>8</v>
      </c>
      <c r="C665" s="233">
        <f>SUM(C666:C667)</f>
        <v>8</v>
      </c>
      <c r="D665" s="234">
        <f t="shared" si="10"/>
        <v>1</v>
      </c>
    </row>
    <row r="666" customHeight="1" spans="1:4">
      <c r="A666" s="232" t="s">
        <v>547</v>
      </c>
      <c r="B666" s="233">
        <v>8</v>
      </c>
      <c r="C666" s="233">
        <v>8</v>
      </c>
      <c r="D666" s="234">
        <f t="shared" si="10"/>
        <v>1</v>
      </c>
    </row>
    <row r="667" customHeight="1" spans="1:4">
      <c r="A667" s="232" t="s">
        <v>548</v>
      </c>
      <c r="B667" s="233"/>
      <c r="C667" s="233"/>
      <c r="D667" s="234" t="e">
        <f t="shared" si="10"/>
        <v>#DIV/0!</v>
      </c>
    </row>
    <row r="668" customHeight="1" spans="1:4">
      <c r="A668" s="232" t="s">
        <v>549</v>
      </c>
      <c r="B668" s="233">
        <f>SUM(B669:B671)</f>
        <v>1285</v>
      </c>
      <c r="C668" s="233">
        <f>SUM(C669:C671)</f>
        <v>1285</v>
      </c>
      <c r="D668" s="234">
        <f t="shared" si="10"/>
        <v>1</v>
      </c>
    </row>
    <row r="669" customHeight="1" spans="1:4">
      <c r="A669" s="232" t="s">
        <v>550</v>
      </c>
      <c r="B669" s="236">
        <v>387</v>
      </c>
      <c r="C669" s="236">
        <v>387</v>
      </c>
      <c r="D669" s="234">
        <f t="shared" si="10"/>
        <v>1</v>
      </c>
    </row>
    <row r="670" customHeight="1" spans="1:4">
      <c r="A670" s="232" t="s">
        <v>551</v>
      </c>
      <c r="B670" s="236">
        <v>553</v>
      </c>
      <c r="C670" s="236">
        <v>553</v>
      </c>
      <c r="D670" s="234">
        <f t="shared" si="10"/>
        <v>1</v>
      </c>
    </row>
    <row r="671" customHeight="1" spans="1:4">
      <c r="A671" s="232" t="s">
        <v>552</v>
      </c>
      <c r="B671" s="236">
        <v>345</v>
      </c>
      <c r="C671" s="236">
        <v>345</v>
      </c>
      <c r="D671" s="234">
        <f t="shared" si="10"/>
        <v>1</v>
      </c>
    </row>
    <row r="672" customHeight="1" spans="1:4">
      <c r="A672" s="232" t="s">
        <v>553</v>
      </c>
      <c r="B672" s="233">
        <f>SUM(B673:B676)</f>
        <v>1733</v>
      </c>
      <c r="C672" s="233">
        <f>SUM(C673:C676)</f>
        <v>2167</v>
      </c>
      <c r="D672" s="234">
        <f t="shared" si="10"/>
        <v>1.25043277553376</v>
      </c>
    </row>
    <row r="673" customHeight="1" spans="1:4">
      <c r="A673" s="232" t="s">
        <v>554</v>
      </c>
      <c r="B673" s="236">
        <v>548</v>
      </c>
      <c r="C673" s="236">
        <v>698</v>
      </c>
      <c r="D673" s="234">
        <f t="shared" si="10"/>
        <v>1.27372262773723</v>
      </c>
    </row>
    <row r="674" customHeight="1" spans="1:4">
      <c r="A674" s="232" t="s">
        <v>555</v>
      </c>
      <c r="B674" s="236">
        <v>644</v>
      </c>
      <c r="C674" s="236">
        <v>794</v>
      </c>
      <c r="D674" s="234">
        <f t="shared" si="10"/>
        <v>1.23291925465839</v>
      </c>
    </row>
    <row r="675" customHeight="1" spans="1:4">
      <c r="A675" s="232" t="s">
        <v>556</v>
      </c>
      <c r="B675" s="236">
        <v>541</v>
      </c>
      <c r="C675" s="236">
        <v>675</v>
      </c>
      <c r="D675" s="234">
        <f t="shared" si="10"/>
        <v>1.24768946395564</v>
      </c>
    </row>
    <row r="676" customHeight="1" spans="1:4">
      <c r="A676" s="232" t="s">
        <v>557</v>
      </c>
      <c r="B676" s="233"/>
      <c r="C676" s="233"/>
      <c r="D676" s="234" t="e">
        <f t="shared" si="10"/>
        <v>#DIV/0!</v>
      </c>
    </row>
    <row r="677" customHeight="1" spans="1:4">
      <c r="A677" s="232" t="s">
        <v>558</v>
      </c>
      <c r="B677" s="233">
        <f>SUM(B678:B680)</f>
        <v>1366</v>
      </c>
      <c r="C677" s="233">
        <f>SUM(C678:C680)</f>
        <v>1962</v>
      </c>
      <c r="D677" s="234">
        <f t="shared" si="10"/>
        <v>1.43631039531479</v>
      </c>
    </row>
    <row r="678" customHeight="1" spans="1:4">
      <c r="A678" s="232" t="s">
        <v>559</v>
      </c>
      <c r="B678" s="236">
        <v>507</v>
      </c>
      <c r="C678" s="236">
        <v>507</v>
      </c>
      <c r="D678" s="234">
        <f t="shared" si="10"/>
        <v>1</v>
      </c>
    </row>
    <row r="679" customHeight="1" spans="1:4">
      <c r="A679" s="232" t="s">
        <v>560</v>
      </c>
      <c r="B679" s="236">
        <v>859</v>
      </c>
      <c r="C679" s="236">
        <v>1455</v>
      </c>
      <c r="D679" s="234">
        <f t="shared" si="10"/>
        <v>1.69383003492433</v>
      </c>
    </row>
    <row r="680" customHeight="1" spans="1:4">
      <c r="A680" s="232" t="s">
        <v>561</v>
      </c>
      <c r="B680" s="236">
        <v>0</v>
      </c>
      <c r="C680" s="236"/>
      <c r="D680" s="234" t="e">
        <f t="shared" si="10"/>
        <v>#DIV/0!</v>
      </c>
    </row>
    <row r="681" customHeight="1" spans="1:4">
      <c r="A681" s="232" t="s">
        <v>562</v>
      </c>
      <c r="B681" s="233">
        <f>SUM(B682:B684)</f>
        <v>200</v>
      </c>
      <c r="C681" s="233">
        <f>SUM(C682:C684)</f>
        <v>300</v>
      </c>
      <c r="D681" s="234">
        <f t="shared" si="10"/>
        <v>1.5</v>
      </c>
    </row>
    <row r="682" customHeight="1" spans="1:4">
      <c r="A682" s="232" t="s">
        <v>563</v>
      </c>
      <c r="B682" s="233"/>
      <c r="C682" s="233"/>
      <c r="D682" s="234" t="e">
        <f t="shared" si="10"/>
        <v>#DIV/0!</v>
      </c>
    </row>
    <row r="683" customHeight="1" spans="1:4">
      <c r="A683" s="232" t="s">
        <v>564</v>
      </c>
      <c r="B683" s="233"/>
      <c r="C683" s="233"/>
      <c r="D683" s="234" t="e">
        <f t="shared" si="10"/>
        <v>#DIV/0!</v>
      </c>
    </row>
    <row r="684" customHeight="1" spans="1:4">
      <c r="A684" s="232" t="s">
        <v>565</v>
      </c>
      <c r="B684" s="233">
        <v>200</v>
      </c>
      <c r="C684" s="233">
        <v>300</v>
      </c>
      <c r="D684" s="234">
        <f t="shared" si="10"/>
        <v>1.5</v>
      </c>
    </row>
    <row r="685" customHeight="1" spans="1:4">
      <c r="A685" s="232" t="s">
        <v>566</v>
      </c>
      <c r="B685" s="233">
        <f>SUM(B686:B687)</f>
        <v>14</v>
      </c>
      <c r="C685" s="233">
        <f>SUM(C686:C687)</f>
        <v>14</v>
      </c>
      <c r="D685" s="234">
        <f t="shared" si="10"/>
        <v>1</v>
      </c>
    </row>
    <row r="686" customHeight="1" spans="1:4">
      <c r="A686" s="232" t="s">
        <v>567</v>
      </c>
      <c r="B686" s="233">
        <v>14</v>
      </c>
      <c r="C686" s="233">
        <v>14</v>
      </c>
      <c r="D686" s="234">
        <f t="shared" si="10"/>
        <v>1</v>
      </c>
    </row>
    <row r="687" customHeight="1" spans="1:4">
      <c r="A687" s="232" t="s">
        <v>568</v>
      </c>
      <c r="B687" s="233"/>
      <c r="C687" s="233"/>
      <c r="D687" s="234" t="e">
        <f t="shared" si="10"/>
        <v>#DIV/0!</v>
      </c>
    </row>
    <row r="688" customHeight="1" spans="1:4">
      <c r="A688" s="232" t="s">
        <v>569</v>
      </c>
      <c r="B688" s="233">
        <f>SUM(B689:B696)</f>
        <v>167</v>
      </c>
      <c r="C688" s="233">
        <f>SUM(C689:C696)</f>
        <v>346</v>
      </c>
      <c r="D688" s="234">
        <f t="shared" si="10"/>
        <v>2.07185628742515</v>
      </c>
    </row>
    <row r="689" customHeight="1" spans="1:4">
      <c r="A689" s="232" t="s">
        <v>73</v>
      </c>
      <c r="B689" s="236">
        <v>167</v>
      </c>
      <c r="C689" s="236">
        <v>167</v>
      </c>
      <c r="D689" s="234">
        <f t="shared" si="10"/>
        <v>1</v>
      </c>
    </row>
    <row r="690" customHeight="1" spans="1:4">
      <c r="A690" s="232" t="s">
        <v>74</v>
      </c>
      <c r="B690" s="236"/>
      <c r="C690" s="236"/>
      <c r="D690" s="234" t="e">
        <f t="shared" si="10"/>
        <v>#DIV/0!</v>
      </c>
    </row>
    <row r="691" customHeight="1" spans="1:4">
      <c r="A691" s="232" t="s">
        <v>75</v>
      </c>
      <c r="B691" s="236"/>
      <c r="C691" s="236"/>
      <c r="D691" s="234" t="e">
        <f t="shared" si="10"/>
        <v>#DIV/0!</v>
      </c>
    </row>
    <row r="692" customHeight="1" spans="1:4">
      <c r="A692" s="232" t="s">
        <v>114</v>
      </c>
      <c r="B692" s="236"/>
      <c r="C692" s="236"/>
      <c r="D692" s="234" t="e">
        <f t="shared" si="10"/>
        <v>#DIV/0!</v>
      </c>
    </row>
    <row r="693" customHeight="1" spans="1:4">
      <c r="A693" s="232" t="s">
        <v>570</v>
      </c>
      <c r="B693" s="236"/>
      <c r="C693" s="236"/>
      <c r="D693" s="234" t="e">
        <f t="shared" si="10"/>
        <v>#DIV/0!</v>
      </c>
    </row>
    <row r="694" customHeight="1" spans="1:4">
      <c r="A694" s="232" t="s">
        <v>571</v>
      </c>
      <c r="B694" s="236"/>
      <c r="C694" s="236"/>
      <c r="D694" s="234" t="e">
        <f t="shared" si="10"/>
        <v>#DIV/0!</v>
      </c>
    </row>
    <row r="695" customHeight="1" spans="1:4">
      <c r="A695" s="232" t="s">
        <v>82</v>
      </c>
      <c r="B695" s="236"/>
      <c r="C695" s="236"/>
      <c r="D695" s="234" t="e">
        <f t="shared" si="10"/>
        <v>#DIV/0!</v>
      </c>
    </row>
    <row r="696" customHeight="1" spans="1:4">
      <c r="A696" s="232" t="s">
        <v>572</v>
      </c>
      <c r="B696" s="236"/>
      <c r="C696" s="236">
        <v>179</v>
      </c>
      <c r="D696" s="234" t="e">
        <f t="shared" si="10"/>
        <v>#DIV/0!</v>
      </c>
    </row>
    <row r="697" customHeight="1" spans="1:4">
      <c r="A697" s="232" t="s">
        <v>573</v>
      </c>
      <c r="B697" s="233"/>
      <c r="C697" s="233"/>
      <c r="D697" s="234" t="e">
        <f t="shared" si="10"/>
        <v>#DIV/0!</v>
      </c>
    </row>
    <row r="698" customHeight="1" spans="1:4">
      <c r="A698" s="245" t="s">
        <v>574</v>
      </c>
      <c r="B698" s="236">
        <v>510</v>
      </c>
      <c r="C698" s="236">
        <v>134</v>
      </c>
      <c r="D698" s="234">
        <f t="shared" si="10"/>
        <v>0.262745098039216</v>
      </c>
    </row>
    <row r="699" customHeight="1" spans="1:4">
      <c r="A699" s="245" t="s">
        <v>575</v>
      </c>
      <c r="B699" s="233">
        <f>SUM(B700,B710,B714,B723,B728,B735,B741,B744,B747,B748,B749,B755,B756,B757,B772)</f>
        <v>14909</v>
      </c>
      <c r="C699" s="233">
        <f>SUM(C700,C710,C714,C723,C728,C735,C741,C744,C747,C748,C749,C755,C756,C757,C772)</f>
        <v>8300</v>
      </c>
      <c r="D699" s="234">
        <f t="shared" si="10"/>
        <v>0.556710711650681</v>
      </c>
    </row>
    <row r="700" customHeight="1" spans="1:4">
      <c r="A700" s="245" t="s">
        <v>576</v>
      </c>
      <c r="B700" s="233">
        <f>SUM(B701:B709)</f>
        <v>318</v>
      </c>
      <c r="C700" s="233">
        <f>SUM(C701:C709)</f>
        <v>318</v>
      </c>
      <c r="D700" s="234">
        <f t="shared" si="10"/>
        <v>1</v>
      </c>
    </row>
    <row r="701" customHeight="1" spans="1:4">
      <c r="A701" s="245" t="s">
        <v>73</v>
      </c>
      <c r="B701" s="233"/>
      <c r="C701" s="233"/>
      <c r="D701" s="234" t="e">
        <f t="shared" si="10"/>
        <v>#DIV/0!</v>
      </c>
    </row>
    <row r="702" customHeight="1" spans="1:4">
      <c r="A702" s="245" t="s">
        <v>74</v>
      </c>
      <c r="B702" s="233"/>
      <c r="C702" s="233"/>
      <c r="D702" s="234" t="e">
        <f t="shared" si="10"/>
        <v>#DIV/0!</v>
      </c>
    </row>
    <row r="703" customHeight="1" spans="1:4">
      <c r="A703" s="245" t="s">
        <v>75</v>
      </c>
      <c r="B703" s="233"/>
      <c r="C703" s="233"/>
      <c r="D703" s="234" t="e">
        <f t="shared" si="10"/>
        <v>#DIV/0!</v>
      </c>
    </row>
    <row r="704" customHeight="1" spans="1:4">
      <c r="A704" s="245" t="s">
        <v>577</v>
      </c>
      <c r="B704" s="233"/>
      <c r="C704" s="233"/>
      <c r="D704" s="234" t="e">
        <f t="shared" si="10"/>
        <v>#DIV/0!</v>
      </c>
    </row>
    <row r="705" customHeight="1" spans="1:4">
      <c r="A705" s="245" t="s">
        <v>578</v>
      </c>
      <c r="B705" s="233"/>
      <c r="C705" s="233"/>
      <c r="D705" s="234" t="e">
        <f t="shared" si="10"/>
        <v>#DIV/0!</v>
      </c>
    </row>
    <row r="706" customHeight="1" spans="1:4">
      <c r="A706" s="245" t="s">
        <v>579</v>
      </c>
      <c r="B706" s="233"/>
      <c r="C706" s="233"/>
      <c r="D706" s="234" t="e">
        <f t="shared" si="10"/>
        <v>#DIV/0!</v>
      </c>
    </row>
    <row r="707" customHeight="1" spans="1:4">
      <c r="A707" s="245" t="s">
        <v>580</v>
      </c>
      <c r="B707" s="233"/>
      <c r="C707" s="233"/>
      <c r="D707" s="234" t="e">
        <f t="shared" si="10"/>
        <v>#DIV/0!</v>
      </c>
    </row>
    <row r="708" customHeight="1" spans="1:4">
      <c r="A708" s="245" t="s">
        <v>581</v>
      </c>
      <c r="B708" s="233"/>
      <c r="C708" s="233"/>
      <c r="D708" s="234" t="e">
        <f t="shared" si="10"/>
        <v>#DIV/0!</v>
      </c>
    </row>
    <row r="709" customHeight="1" spans="1:4">
      <c r="A709" s="245" t="s">
        <v>582</v>
      </c>
      <c r="B709" s="233">
        <v>318</v>
      </c>
      <c r="C709" s="233">
        <v>318</v>
      </c>
      <c r="D709" s="234">
        <f t="shared" si="10"/>
        <v>1</v>
      </c>
    </row>
    <row r="710" customHeight="1" spans="1:4">
      <c r="A710" s="245" t="s">
        <v>583</v>
      </c>
      <c r="B710" s="233">
        <f>SUM(B711:B713)</f>
        <v>382</v>
      </c>
      <c r="C710" s="233">
        <f>SUM(C711:C713)</f>
        <v>382</v>
      </c>
      <c r="D710" s="234">
        <f t="shared" ref="D710:D773" si="11">C710/B710</f>
        <v>1</v>
      </c>
    </row>
    <row r="711" customHeight="1" spans="1:4">
      <c r="A711" s="245" t="s">
        <v>584</v>
      </c>
      <c r="B711" s="233"/>
      <c r="C711" s="233"/>
      <c r="D711" s="234" t="e">
        <f t="shared" si="11"/>
        <v>#DIV/0!</v>
      </c>
    </row>
    <row r="712" customHeight="1" spans="1:4">
      <c r="A712" s="245" t="s">
        <v>585</v>
      </c>
      <c r="B712" s="233"/>
      <c r="C712" s="233"/>
      <c r="D712" s="234" t="e">
        <f t="shared" si="11"/>
        <v>#DIV/0!</v>
      </c>
    </row>
    <row r="713" customHeight="1" spans="1:4">
      <c r="A713" s="245" t="s">
        <v>586</v>
      </c>
      <c r="B713" s="233">
        <v>382</v>
      </c>
      <c r="C713" s="233">
        <v>382</v>
      </c>
      <c r="D713" s="234">
        <f t="shared" si="11"/>
        <v>1</v>
      </c>
    </row>
    <row r="714" customHeight="1" spans="1:4">
      <c r="A714" s="245" t="s">
        <v>587</v>
      </c>
      <c r="B714" s="233">
        <f>SUM(B715:B722)</f>
        <v>7721</v>
      </c>
      <c r="C714" s="233">
        <f>SUM(C715:C722)</f>
        <v>3677</v>
      </c>
      <c r="D714" s="234">
        <f t="shared" si="11"/>
        <v>0.476233648491128</v>
      </c>
    </row>
    <row r="715" customHeight="1" spans="1:4">
      <c r="A715" s="245" t="s">
        <v>588</v>
      </c>
      <c r="B715" s="236">
        <v>8</v>
      </c>
      <c r="C715" s="236">
        <v>8</v>
      </c>
      <c r="D715" s="234">
        <f t="shared" si="11"/>
        <v>1</v>
      </c>
    </row>
    <row r="716" customHeight="1" spans="1:4">
      <c r="A716" s="245" t="s">
        <v>589</v>
      </c>
      <c r="B716" s="236">
        <v>5744</v>
      </c>
      <c r="C716" s="236">
        <v>1700</v>
      </c>
      <c r="D716" s="234">
        <f t="shared" si="11"/>
        <v>0.295961002785515</v>
      </c>
    </row>
    <row r="717" customHeight="1" spans="1:4">
      <c r="A717" s="245" t="s">
        <v>590</v>
      </c>
      <c r="B717" s="236"/>
      <c r="C717" s="236"/>
      <c r="D717" s="234" t="e">
        <f t="shared" si="11"/>
        <v>#DIV/0!</v>
      </c>
    </row>
    <row r="718" customHeight="1" spans="1:4">
      <c r="A718" s="245" t="s">
        <v>591</v>
      </c>
      <c r="B718" s="236"/>
      <c r="C718" s="236"/>
      <c r="D718" s="234" t="e">
        <f t="shared" si="11"/>
        <v>#DIV/0!</v>
      </c>
    </row>
    <row r="719" customHeight="1" spans="1:4">
      <c r="A719" s="245" t="s">
        <v>592</v>
      </c>
      <c r="B719" s="236"/>
      <c r="C719" s="236"/>
      <c r="D719" s="234" t="e">
        <f t="shared" si="11"/>
        <v>#DIV/0!</v>
      </c>
    </row>
    <row r="720" customHeight="1" spans="1:4">
      <c r="A720" s="245" t="s">
        <v>593</v>
      </c>
      <c r="B720" s="236"/>
      <c r="C720" s="236"/>
      <c r="D720" s="234" t="e">
        <f t="shared" si="11"/>
        <v>#DIV/0!</v>
      </c>
    </row>
    <row r="721" customHeight="1" spans="1:4">
      <c r="A721" s="245" t="s">
        <v>594</v>
      </c>
      <c r="B721" s="246"/>
      <c r="C721" s="246"/>
      <c r="D721" s="234">
        <f>C722/B722</f>
        <v>1</v>
      </c>
    </row>
    <row r="722" customHeight="1" spans="1:4">
      <c r="A722" s="245" t="s">
        <v>595</v>
      </c>
      <c r="B722" s="236">
        <v>1969</v>
      </c>
      <c r="C722" s="236">
        <v>1969</v>
      </c>
      <c r="D722" s="234" t="e">
        <f>#REF!/#REF!</f>
        <v>#REF!</v>
      </c>
    </row>
    <row r="723" customHeight="1" spans="1:4">
      <c r="A723" s="245" t="s">
        <v>596</v>
      </c>
      <c r="B723" s="233">
        <f>SUM(B724:B727)</f>
        <v>667</v>
      </c>
      <c r="C723" s="233">
        <f>SUM(C724:C727)</f>
        <v>1667</v>
      </c>
      <c r="D723" s="234">
        <f t="shared" si="11"/>
        <v>2.49925037481259</v>
      </c>
    </row>
    <row r="724" customHeight="1" spans="1:4">
      <c r="A724" s="245" t="s">
        <v>597</v>
      </c>
      <c r="B724" s="236">
        <v>20</v>
      </c>
      <c r="C724" s="236">
        <v>20</v>
      </c>
      <c r="D724" s="234">
        <f t="shared" si="11"/>
        <v>1</v>
      </c>
    </row>
    <row r="725" customHeight="1" spans="1:4">
      <c r="A725" s="245" t="s">
        <v>598</v>
      </c>
      <c r="B725" s="236">
        <v>10</v>
      </c>
      <c r="C725" s="236">
        <v>10</v>
      </c>
      <c r="D725" s="234">
        <f t="shared" si="11"/>
        <v>1</v>
      </c>
    </row>
    <row r="726" customHeight="1" spans="1:4">
      <c r="A726" s="245" t="s">
        <v>599</v>
      </c>
      <c r="B726" s="233"/>
      <c r="C726" s="233"/>
      <c r="D726" s="234" t="e">
        <f t="shared" si="11"/>
        <v>#DIV/0!</v>
      </c>
    </row>
    <row r="727" customHeight="1" spans="1:4">
      <c r="A727" s="245" t="s">
        <v>600</v>
      </c>
      <c r="B727" s="236">
        <v>637</v>
      </c>
      <c r="C727" s="236">
        <v>1637</v>
      </c>
      <c r="D727" s="234">
        <f t="shared" si="11"/>
        <v>2.56985871271586</v>
      </c>
    </row>
    <row r="728" customHeight="1" spans="1:4">
      <c r="A728" s="245" t="s">
        <v>601</v>
      </c>
      <c r="B728" s="233">
        <f>SUM(B729:B734)</f>
        <v>179</v>
      </c>
      <c r="C728" s="233">
        <f>SUM(C729:C734)</f>
        <v>179</v>
      </c>
      <c r="D728" s="234">
        <f t="shared" si="11"/>
        <v>1</v>
      </c>
    </row>
    <row r="729" customHeight="1" spans="1:4">
      <c r="A729" s="245" t="s">
        <v>602</v>
      </c>
      <c r="B729" s="236">
        <v>15</v>
      </c>
      <c r="C729" s="236">
        <v>15</v>
      </c>
      <c r="D729" s="234">
        <f t="shared" si="11"/>
        <v>1</v>
      </c>
    </row>
    <row r="730" customHeight="1" spans="1:4">
      <c r="A730" s="245" t="s">
        <v>603</v>
      </c>
      <c r="B730" s="236"/>
      <c r="C730" s="236"/>
      <c r="D730" s="234" t="e">
        <f t="shared" si="11"/>
        <v>#DIV/0!</v>
      </c>
    </row>
    <row r="731" customHeight="1" spans="1:4">
      <c r="A731" s="245" t="s">
        <v>604</v>
      </c>
      <c r="B731" s="236"/>
      <c r="C731" s="236"/>
      <c r="D731" s="234" t="e">
        <f t="shared" si="11"/>
        <v>#DIV/0!</v>
      </c>
    </row>
    <row r="732" customHeight="1" spans="1:4">
      <c r="A732" s="245" t="s">
        <v>605</v>
      </c>
      <c r="B732" s="236"/>
      <c r="C732" s="236"/>
      <c r="D732" s="234" t="e">
        <f t="shared" si="11"/>
        <v>#DIV/0!</v>
      </c>
    </row>
    <row r="733" customHeight="1" spans="1:4">
      <c r="A733" s="245" t="s">
        <v>606</v>
      </c>
      <c r="B733" s="236">
        <v>4</v>
      </c>
      <c r="C733" s="236">
        <v>4</v>
      </c>
      <c r="D733" s="234">
        <f t="shared" si="11"/>
        <v>1</v>
      </c>
    </row>
    <row r="734" customHeight="1" spans="1:4">
      <c r="A734" s="245" t="s">
        <v>607</v>
      </c>
      <c r="B734" s="236">
        <v>160</v>
      </c>
      <c r="C734" s="236">
        <v>160</v>
      </c>
      <c r="D734" s="234">
        <f t="shared" si="11"/>
        <v>1</v>
      </c>
    </row>
    <row r="735" customHeight="1" spans="1:4">
      <c r="A735" s="245" t="s">
        <v>608</v>
      </c>
      <c r="B735" s="233">
        <f>SUM(B736:B740)</f>
        <v>0</v>
      </c>
      <c r="C735" s="233">
        <f>SUM(C736:C740)</f>
        <v>0</v>
      </c>
      <c r="D735" s="234" t="e">
        <f t="shared" si="11"/>
        <v>#DIV/0!</v>
      </c>
    </row>
    <row r="736" customHeight="1" spans="1:4">
      <c r="A736" s="245" t="s">
        <v>609</v>
      </c>
      <c r="B736" s="233"/>
      <c r="C736" s="233"/>
      <c r="D736" s="234" t="e">
        <f t="shared" si="11"/>
        <v>#DIV/0!</v>
      </c>
    </row>
    <row r="737" customHeight="1" spans="1:4">
      <c r="A737" s="245" t="s">
        <v>610</v>
      </c>
      <c r="B737" s="233"/>
      <c r="C737" s="233"/>
      <c r="D737" s="234" t="e">
        <f t="shared" si="11"/>
        <v>#DIV/0!</v>
      </c>
    </row>
    <row r="738" customHeight="1" spans="1:4">
      <c r="A738" s="245" t="s">
        <v>611</v>
      </c>
      <c r="B738" s="233"/>
      <c r="C738" s="233"/>
      <c r="D738" s="234" t="e">
        <f t="shared" si="11"/>
        <v>#DIV/0!</v>
      </c>
    </row>
    <row r="739" customHeight="1" spans="1:4">
      <c r="A739" s="245" t="s">
        <v>612</v>
      </c>
      <c r="B739" s="233"/>
      <c r="C739" s="233"/>
      <c r="D739" s="234" t="e">
        <f t="shared" si="11"/>
        <v>#DIV/0!</v>
      </c>
    </row>
    <row r="740" customHeight="1" spans="1:4">
      <c r="A740" s="245" t="s">
        <v>613</v>
      </c>
      <c r="B740" s="233"/>
      <c r="C740" s="233"/>
      <c r="D740" s="234" t="e">
        <f t="shared" si="11"/>
        <v>#DIV/0!</v>
      </c>
    </row>
    <row r="741" customHeight="1" spans="1:4">
      <c r="A741" s="245" t="s">
        <v>614</v>
      </c>
      <c r="B741" s="233">
        <f>SUM(B742:B743)</f>
        <v>0</v>
      </c>
      <c r="C741" s="233">
        <f>SUM(C742:C743)</f>
        <v>0</v>
      </c>
      <c r="D741" s="234" t="e">
        <f t="shared" si="11"/>
        <v>#DIV/0!</v>
      </c>
    </row>
    <row r="742" customHeight="1" spans="1:4">
      <c r="A742" s="245" t="s">
        <v>615</v>
      </c>
      <c r="B742" s="233"/>
      <c r="C742" s="233"/>
      <c r="D742" s="234" t="e">
        <f t="shared" si="11"/>
        <v>#DIV/0!</v>
      </c>
    </row>
    <row r="743" customHeight="1" spans="1:4">
      <c r="A743" s="245" t="s">
        <v>616</v>
      </c>
      <c r="B743" s="233"/>
      <c r="C743" s="233"/>
      <c r="D743" s="234" t="e">
        <f t="shared" si="11"/>
        <v>#DIV/0!</v>
      </c>
    </row>
    <row r="744" customHeight="1" spans="1:4">
      <c r="A744" s="245" t="s">
        <v>617</v>
      </c>
      <c r="B744" s="233">
        <f>SUM(B745:B746)</f>
        <v>0</v>
      </c>
      <c r="C744" s="233">
        <f>SUM(C745:C746)</f>
        <v>0</v>
      </c>
      <c r="D744" s="234" t="e">
        <f t="shared" si="11"/>
        <v>#DIV/0!</v>
      </c>
    </row>
    <row r="745" customHeight="1" spans="1:4">
      <c r="A745" s="245" t="s">
        <v>618</v>
      </c>
      <c r="B745" s="233"/>
      <c r="C745" s="233"/>
      <c r="D745" s="234" t="e">
        <f t="shared" si="11"/>
        <v>#DIV/0!</v>
      </c>
    </row>
    <row r="746" customHeight="1" spans="1:4">
      <c r="A746" s="245" t="s">
        <v>619</v>
      </c>
      <c r="B746" s="233"/>
      <c r="C746" s="233"/>
      <c r="D746" s="234" t="e">
        <f t="shared" si="11"/>
        <v>#DIV/0!</v>
      </c>
    </row>
    <row r="747" customHeight="1" spans="1:4">
      <c r="A747" s="245" t="s">
        <v>620</v>
      </c>
      <c r="B747" s="233"/>
      <c r="C747" s="233"/>
      <c r="D747" s="234" t="e">
        <f t="shared" si="11"/>
        <v>#DIV/0!</v>
      </c>
    </row>
    <row r="748" customHeight="1" spans="1:4">
      <c r="A748" s="245" t="s">
        <v>621</v>
      </c>
      <c r="B748" s="233"/>
      <c r="C748" s="233"/>
      <c r="D748" s="234" t="e">
        <f t="shared" si="11"/>
        <v>#DIV/0!</v>
      </c>
    </row>
    <row r="749" customHeight="1" spans="1:4">
      <c r="A749" s="245" t="s">
        <v>622</v>
      </c>
      <c r="B749" s="233">
        <f>SUM(B750:B754)</f>
        <v>0</v>
      </c>
      <c r="C749" s="233">
        <f>SUM(C750:C754)</f>
        <v>0</v>
      </c>
      <c r="D749" s="234" t="e">
        <f t="shared" si="11"/>
        <v>#DIV/0!</v>
      </c>
    </row>
    <row r="750" customHeight="1" spans="1:4">
      <c r="A750" s="245" t="s">
        <v>623</v>
      </c>
      <c r="B750" s="233"/>
      <c r="C750" s="233"/>
      <c r="D750" s="234" t="e">
        <f t="shared" si="11"/>
        <v>#DIV/0!</v>
      </c>
    </row>
    <row r="751" customHeight="1" spans="1:4">
      <c r="A751" s="245" t="s">
        <v>624</v>
      </c>
      <c r="B751" s="233"/>
      <c r="C751" s="233"/>
      <c r="D751" s="234" t="e">
        <f t="shared" si="11"/>
        <v>#DIV/0!</v>
      </c>
    </row>
    <row r="752" customHeight="1" spans="1:4">
      <c r="A752" s="245" t="s">
        <v>625</v>
      </c>
      <c r="B752" s="233"/>
      <c r="C752" s="233"/>
      <c r="D752" s="234" t="e">
        <f t="shared" si="11"/>
        <v>#DIV/0!</v>
      </c>
    </row>
    <row r="753" customHeight="1" spans="1:4">
      <c r="A753" s="245" t="s">
        <v>626</v>
      </c>
      <c r="B753" s="233"/>
      <c r="C753" s="233"/>
      <c r="D753" s="234" t="e">
        <f t="shared" si="11"/>
        <v>#DIV/0!</v>
      </c>
    </row>
    <row r="754" customHeight="1" spans="1:4">
      <c r="A754" s="245" t="s">
        <v>627</v>
      </c>
      <c r="B754" s="233"/>
      <c r="C754" s="233"/>
      <c r="D754" s="234" t="e">
        <f t="shared" si="11"/>
        <v>#DIV/0!</v>
      </c>
    </row>
    <row r="755" customHeight="1" spans="1:4">
      <c r="A755" s="245" t="s">
        <v>628</v>
      </c>
      <c r="B755" s="233"/>
      <c r="C755" s="233"/>
      <c r="D755" s="234" t="e">
        <f t="shared" si="11"/>
        <v>#DIV/0!</v>
      </c>
    </row>
    <row r="756" customHeight="1" spans="1:4">
      <c r="A756" s="245" t="s">
        <v>629</v>
      </c>
      <c r="B756" s="233"/>
      <c r="C756" s="233"/>
      <c r="D756" s="234" t="e">
        <f t="shared" si="11"/>
        <v>#DIV/0!</v>
      </c>
    </row>
    <row r="757" customHeight="1" spans="1:4">
      <c r="A757" s="245" t="s">
        <v>630</v>
      </c>
      <c r="B757" s="233">
        <f>SUM(B758:B771)</f>
        <v>0</v>
      </c>
      <c r="C757" s="233">
        <f>SUM(C758:C771)</f>
        <v>0</v>
      </c>
      <c r="D757" s="234" t="e">
        <f t="shared" si="11"/>
        <v>#DIV/0!</v>
      </c>
    </row>
    <row r="758" customHeight="1" spans="1:4">
      <c r="A758" s="245" t="s">
        <v>73</v>
      </c>
      <c r="B758" s="233"/>
      <c r="C758" s="233"/>
      <c r="D758" s="234" t="e">
        <f t="shared" si="11"/>
        <v>#DIV/0!</v>
      </c>
    </row>
    <row r="759" customHeight="1" spans="1:4">
      <c r="A759" s="245" t="s">
        <v>74</v>
      </c>
      <c r="B759" s="233"/>
      <c r="C759" s="233"/>
      <c r="D759" s="234" t="e">
        <f t="shared" si="11"/>
        <v>#DIV/0!</v>
      </c>
    </row>
    <row r="760" customHeight="1" spans="1:4">
      <c r="A760" s="245" t="s">
        <v>75</v>
      </c>
      <c r="B760" s="233"/>
      <c r="C760" s="233"/>
      <c r="D760" s="234" t="e">
        <f t="shared" si="11"/>
        <v>#DIV/0!</v>
      </c>
    </row>
    <row r="761" customHeight="1" spans="1:4">
      <c r="A761" s="245" t="s">
        <v>631</v>
      </c>
      <c r="B761" s="233"/>
      <c r="C761" s="233"/>
      <c r="D761" s="234" t="e">
        <f t="shared" si="11"/>
        <v>#DIV/0!</v>
      </c>
    </row>
    <row r="762" customHeight="1" spans="1:4">
      <c r="A762" s="245" t="s">
        <v>632</v>
      </c>
      <c r="B762" s="233"/>
      <c r="C762" s="233"/>
      <c r="D762" s="234" t="e">
        <f t="shared" si="11"/>
        <v>#DIV/0!</v>
      </c>
    </row>
    <row r="763" customHeight="1" spans="1:4">
      <c r="A763" s="245" t="s">
        <v>633</v>
      </c>
      <c r="B763" s="233"/>
      <c r="C763" s="233"/>
      <c r="D763" s="234" t="e">
        <f t="shared" si="11"/>
        <v>#DIV/0!</v>
      </c>
    </row>
    <row r="764" customHeight="1" spans="1:4">
      <c r="A764" s="245" t="s">
        <v>634</v>
      </c>
      <c r="B764" s="233"/>
      <c r="C764" s="233"/>
      <c r="D764" s="234" t="e">
        <f t="shared" si="11"/>
        <v>#DIV/0!</v>
      </c>
    </row>
    <row r="765" customHeight="1" spans="1:4">
      <c r="A765" s="245" t="s">
        <v>635</v>
      </c>
      <c r="B765" s="233"/>
      <c r="C765" s="233"/>
      <c r="D765" s="234" t="e">
        <f t="shared" si="11"/>
        <v>#DIV/0!</v>
      </c>
    </row>
    <row r="766" customHeight="1" spans="1:4">
      <c r="A766" s="245" t="s">
        <v>636</v>
      </c>
      <c r="B766" s="233"/>
      <c r="C766" s="233"/>
      <c r="D766" s="234" t="e">
        <f t="shared" si="11"/>
        <v>#DIV/0!</v>
      </c>
    </row>
    <row r="767" customHeight="1" spans="1:4">
      <c r="A767" s="245" t="s">
        <v>637</v>
      </c>
      <c r="B767" s="233"/>
      <c r="C767" s="233"/>
      <c r="D767" s="234" t="e">
        <f t="shared" si="11"/>
        <v>#DIV/0!</v>
      </c>
    </row>
    <row r="768" customHeight="1" spans="1:4">
      <c r="A768" s="245" t="s">
        <v>114</v>
      </c>
      <c r="B768" s="233"/>
      <c r="C768" s="233"/>
      <c r="D768" s="234" t="e">
        <f t="shared" si="11"/>
        <v>#DIV/0!</v>
      </c>
    </row>
    <row r="769" customHeight="1" spans="1:4">
      <c r="A769" s="245" t="s">
        <v>638</v>
      </c>
      <c r="B769" s="233"/>
      <c r="C769" s="233"/>
      <c r="D769" s="234" t="e">
        <f t="shared" si="11"/>
        <v>#DIV/0!</v>
      </c>
    </row>
    <row r="770" customHeight="1" spans="1:4">
      <c r="A770" s="245" t="s">
        <v>82</v>
      </c>
      <c r="B770" s="233"/>
      <c r="C770" s="233"/>
      <c r="D770" s="234" t="e">
        <f t="shared" si="11"/>
        <v>#DIV/0!</v>
      </c>
    </row>
    <row r="771" customHeight="1" spans="1:4">
      <c r="A771" s="245" t="s">
        <v>639</v>
      </c>
      <c r="B771" s="233"/>
      <c r="C771" s="233"/>
      <c r="D771" s="234" t="e">
        <f t="shared" si="11"/>
        <v>#DIV/0!</v>
      </c>
    </row>
    <row r="772" customHeight="1" spans="1:4">
      <c r="A772" s="245" t="s">
        <v>640</v>
      </c>
      <c r="B772" s="236">
        <v>5642</v>
      </c>
      <c r="C772" s="236">
        <v>2077</v>
      </c>
      <c r="D772" s="234">
        <f t="shared" si="11"/>
        <v>0.368131868131868</v>
      </c>
    </row>
    <row r="773" customHeight="1" spans="1:4">
      <c r="A773" s="245" t="s">
        <v>641</v>
      </c>
      <c r="B773" s="233">
        <f>SUM(B774,B785,B786,B789,B790,B791)</f>
        <v>40454</v>
      </c>
      <c r="C773" s="233">
        <f>SUM(C774,C785,C786,C789,C790,C791)</f>
        <v>24532</v>
      </c>
      <c r="D773" s="234">
        <f t="shared" si="11"/>
        <v>0.606417165175261</v>
      </c>
    </row>
    <row r="774" customHeight="1" spans="1:4">
      <c r="A774" s="245" t="s">
        <v>642</v>
      </c>
      <c r="B774" s="233">
        <f>SUM(B775:B784)</f>
        <v>6068</v>
      </c>
      <c r="C774" s="233">
        <f>SUM(C775:C784)</f>
        <v>6068</v>
      </c>
      <c r="D774" s="234">
        <f t="shared" ref="D774:D837" si="12">C774/B774</f>
        <v>1</v>
      </c>
    </row>
    <row r="775" customHeight="1" spans="1:4">
      <c r="A775" s="245" t="s">
        <v>73</v>
      </c>
      <c r="B775" s="236">
        <v>599</v>
      </c>
      <c r="C775" s="236">
        <v>599</v>
      </c>
      <c r="D775" s="234">
        <f t="shared" si="12"/>
        <v>1</v>
      </c>
    </row>
    <row r="776" customHeight="1" spans="1:4">
      <c r="A776" s="245" t="s">
        <v>74</v>
      </c>
      <c r="B776" s="236">
        <v>0</v>
      </c>
      <c r="C776" s="236">
        <v>0</v>
      </c>
      <c r="D776" s="234" t="e">
        <f t="shared" si="12"/>
        <v>#DIV/0!</v>
      </c>
    </row>
    <row r="777" customHeight="1" spans="1:4">
      <c r="A777" s="245" t="s">
        <v>75</v>
      </c>
      <c r="B777" s="236">
        <v>0</v>
      </c>
      <c r="C777" s="236">
        <v>0</v>
      </c>
      <c r="D777" s="234" t="e">
        <f t="shared" si="12"/>
        <v>#DIV/0!</v>
      </c>
    </row>
    <row r="778" customHeight="1" spans="1:4">
      <c r="A778" s="245" t="s">
        <v>643</v>
      </c>
      <c r="B778" s="236">
        <v>351</v>
      </c>
      <c r="C778" s="236">
        <v>351</v>
      </c>
      <c r="D778" s="234">
        <f t="shared" si="12"/>
        <v>1</v>
      </c>
    </row>
    <row r="779" customHeight="1" spans="1:4">
      <c r="A779" s="245" t="s">
        <v>644</v>
      </c>
      <c r="B779" s="236">
        <v>0</v>
      </c>
      <c r="C779" s="236">
        <v>0</v>
      </c>
      <c r="D779" s="234" t="e">
        <f t="shared" si="12"/>
        <v>#DIV/0!</v>
      </c>
    </row>
    <row r="780" customHeight="1" spans="1:4">
      <c r="A780" s="245" t="s">
        <v>645</v>
      </c>
      <c r="B780" s="236">
        <v>0</v>
      </c>
      <c r="C780" s="236">
        <v>0</v>
      </c>
      <c r="D780" s="234" t="e">
        <f t="shared" si="12"/>
        <v>#DIV/0!</v>
      </c>
    </row>
    <row r="781" customHeight="1" spans="1:4">
      <c r="A781" s="245" t="s">
        <v>646</v>
      </c>
      <c r="B781" s="236">
        <v>0</v>
      </c>
      <c r="C781" s="236">
        <v>0</v>
      </c>
      <c r="D781" s="234" t="e">
        <f t="shared" si="12"/>
        <v>#DIV/0!</v>
      </c>
    </row>
    <row r="782" customHeight="1" spans="1:4">
      <c r="A782" s="245" t="s">
        <v>647</v>
      </c>
      <c r="B782" s="236">
        <v>0</v>
      </c>
      <c r="C782" s="236">
        <v>0</v>
      </c>
      <c r="D782" s="234" t="e">
        <f t="shared" si="12"/>
        <v>#DIV/0!</v>
      </c>
    </row>
    <row r="783" customHeight="1" spans="1:4">
      <c r="A783" s="245" t="s">
        <v>648</v>
      </c>
      <c r="B783" s="236">
        <v>0</v>
      </c>
      <c r="C783" s="236">
        <v>0</v>
      </c>
      <c r="D783" s="234" t="e">
        <f t="shared" si="12"/>
        <v>#DIV/0!</v>
      </c>
    </row>
    <row r="784" customHeight="1" spans="1:4">
      <c r="A784" s="245" t="s">
        <v>649</v>
      </c>
      <c r="B784" s="236">
        <v>5118</v>
      </c>
      <c r="C784" s="236">
        <v>5118</v>
      </c>
      <c r="D784" s="234">
        <f t="shared" si="12"/>
        <v>1</v>
      </c>
    </row>
    <row r="785" customHeight="1" spans="1:4">
      <c r="A785" s="245" t="s">
        <v>650</v>
      </c>
      <c r="B785" s="236">
        <v>345</v>
      </c>
      <c r="C785" s="236">
        <v>345</v>
      </c>
      <c r="D785" s="234">
        <f t="shared" si="12"/>
        <v>1</v>
      </c>
    </row>
    <row r="786" customHeight="1" spans="1:4">
      <c r="A786" s="245" t="s">
        <v>651</v>
      </c>
      <c r="B786" s="233">
        <f>SUM(B787:B788)</f>
        <v>3301</v>
      </c>
      <c r="C786" s="233">
        <f>SUM(C787:C788)</f>
        <v>3301</v>
      </c>
      <c r="D786" s="234">
        <f t="shared" si="12"/>
        <v>1</v>
      </c>
    </row>
    <row r="787" customHeight="1" spans="1:4">
      <c r="A787" s="245" t="s">
        <v>652</v>
      </c>
      <c r="B787" s="233"/>
      <c r="C787" s="233"/>
      <c r="D787" s="234" t="e">
        <f t="shared" si="12"/>
        <v>#DIV/0!</v>
      </c>
    </row>
    <row r="788" customHeight="1" spans="1:4">
      <c r="A788" s="245" t="s">
        <v>653</v>
      </c>
      <c r="B788" s="236">
        <v>3301</v>
      </c>
      <c r="C788" s="236">
        <v>3301</v>
      </c>
      <c r="D788" s="234">
        <f t="shared" si="12"/>
        <v>1</v>
      </c>
    </row>
    <row r="789" customHeight="1" spans="1:4">
      <c r="A789" s="245" t="s">
        <v>654</v>
      </c>
      <c r="B789" s="236">
        <v>962</v>
      </c>
      <c r="C789" s="236">
        <v>962</v>
      </c>
      <c r="D789" s="234">
        <f t="shared" si="12"/>
        <v>1</v>
      </c>
    </row>
    <row r="790" customHeight="1" spans="1:4">
      <c r="A790" s="245" t="s">
        <v>655</v>
      </c>
      <c r="B790" s="233"/>
      <c r="C790" s="233"/>
      <c r="D790" s="234" t="e">
        <f t="shared" si="12"/>
        <v>#DIV/0!</v>
      </c>
    </row>
    <row r="791" customHeight="1" spans="1:4">
      <c r="A791" s="245" t="s">
        <v>656</v>
      </c>
      <c r="B791" s="236">
        <v>29778</v>
      </c>
      <c r="C791" s="236">
        <v>13856</v>
      </c>
      <c r="D791" s="234">
        <f t="shared" si="12"/>
        <v>0.46530996037343</v>
      </c>
    </row>
    <row r="792" customHeight="1" spans="1:4">
      <c r="A792" s="245" t="s">
        <v>657</v>
      </c>
      <c r="B792" s="233">
        <f>SUM(B793,B819,B844,B872,B883,B890,B897,B900)</f>
        <v>50900</v>
      </c>
      <c r="C792" s="233">
        <f>SUM(C793,C819,C844,C872,C883,C890,C897,C900)</f>
        <v>51000</v>
      </c>
      <c r="D792" s="234">
        <f t="shared" si="12"/>
        <v>1.00196463654224</v>
      </c>
    </row>
    <row r="793" customHeight="1" spans="1:4">
      <c r="A793" s="245" t="s">
        <v>658</v>
      </c>
      <c r="B793" s="233">
        <f>SUM(B794:B818)</f>
        <v>17958</v>
      </c>
      <c r="C793" s="233">
        <f>SUM(C794:C818)</f>
        <v>18058</v>
      </c>
      <c r="D793" s="234">
        <f t="shared" si="12"/>
        <v>1.00556854883617</v>
      </c>
    </row>
    <row r="794" customHeight="1" spans="1:4">
      <c r="A794" s="245" t="s">
        <v>73</v>
      </c>
      <c r="B794" s="236">
        <v>654</v>
      </c>
      <c r="C794" s="236">
        <v>654</v>
      </c>
      <c r="D794" s="234">
        <f t="shared" si="12"/>
        <v>1</v>
      </c>
    </row>
    <row r="795" customHeight="1" spans="1:4">
      <c r="A795" s="245" t="s">
        <v>74</v>
      </c>
      <c r="B795" s="236"/>
      <c r="C795" s="236"/>
      <c r="D795" s="234" t="e">
        <f t="shared" si="12"/>
        <v>#DIV/0!</v>
      </c>
    </row>
    <row r="796" customHeight="1" spans="1:4">
      <c r="A796" s="245" t="s">
        <v>75</v>
      </c>
      <c r="B796" s="236"/>
      <c r="C796" s="236"/>
      <c r="D796" s="234" t="e">
        <f t="shared" si="12"/>
        <v>#DIV/0!</v>
      </c>
    </row>
    <row r="797" customHeight="1" spans="1:4">
      <c r="A797" s="245" t="s">
        <v>82</v>
      </c>
      <c r="B797" s="236">
        <v>495</v>
      </c>
      <c r="C797" s="236">
        <v>495</v>
      </c>
      <c r="D797" s="234">
        <f t="shared" si="12"/>
        <v>1</v>
      </c>
    </row>
    <row r="798" customHeight="1" spans="1:4">
      <c r="A798" s="245" t="s">
        <v>659</v>
      </c>
      <c r="B798" s="236">
        <v>15</v>
      </c>
      <c r="C798" s="236">
        <v>15</v>
      </c>
      <c r="D798" s="234">
        <f t="shared" si="12"/>
        <v>1</v>
      </c>
    </row>
    <row r="799" customHeight="1" spans="1:4">
      <c r="A799" s="245" t="s">
        <v>660</v>
      </c>
      <c r="B799" s="236">
        <v>1120</v>
      </c>
      <c r="C799" s="236">
        <v>1120</v>
      </c>
      <c r="D799" s="234">
        <f t="shared" si="12"/>
        <v>1</v>
      </c>
    </row>
    <row r="800" customHeight="1" spans="1:4">
      <c r="A800" s="245" t="s">
        <v>661</v>
      </c>
      <c r="B800" s="236">
        <v>144</v>
      </c>
      <c r="C800" s="236">
        <v>144</v>
      </c>
      <c r="D800" s="234">
        <f t="shared" si="12"/>
        <v>1</v>
      </c>
    </row>
    <row r="801" customHeight="1" spans="1:4">
      <c r="A801" s="245" t="s">
        <v>662</v>
      </c>
      <c r="B801" s="236">
        <v>110</v>
      </c>
      <c r="C801" s="236">
        <v>110</v>
      </c>
      <c r="D801" s="234">
        <f t="shared" si="12"/>
        <v>1</v>
      </c>
    </row>
    <row r="802" customHeight="1" spans="1:4">
      <c r="A802" s="245" t="s">
        <v>663</v>
      </c>
      <c r="B802" s="236">
        <v>84</v>
      </c>
      <c r="C802" s="236">
        <v>84</v>
      </c>
      <c r="D802" s="234">
        <f t="shared" si="12"/>
        <v>1</v>
      </c>
    </row>
    <row r="803" customHeight="1" spans="1:4">
      <c r="A803" s="245" t="s">
        <v>664</v>
      </c>
      <c r="B803" s="236"/>
      <c r="C803" s="236"/>
      <c r="D803" s="234" t="e">
        <f t="shared" si="12"/>
        <v>#DIV/0!</v>
      </c>
    </row>
    <row r="804" customHeight="1" spans="1:4">
      <c r="A804" s="245" t="s">
        <v>665</v>
      </c>
      <c r="B804" s="236"/>
      <c r="C804" s="236"/>
      <c r="D804" s="234" t="e">
        <f t="shared" si="12"/>
        <v>#DIV/0!</v>
      </c>
    </row>
    <row r="805" customHeight="1" spans="1:4">
      <c r="A805" s="245" t="s">
        <v>666</v>
      </c>
      <c r="B805" s="236"/>
      <c r="C805" s="236"/>
      <c r="D805" s="234" t="e">
        <f t="shared" si="12"/>
        <v>#DIV/0!</v>
      </c>
    </row>
    <row r="806" customHeight="1" spans="1:4">
      <c r="A806" s="245" t="s">
        <v>667</v>
      </c>
      <c r="B806" s="236">
        <v>90</v>
      </c>
      <c r="C806" s="236">
        <v>90</v>
      </c>
      <c r="D806" s="234">
        <f t="shared" si="12"/>
        <v>1</v>
      </c>
    </row>
    <row r="807" customHeight="1" spans="1:4">
      <c r="A807" s="245" t="s">
        <v>668</v>
      </c>
      <c r="B807" s="236"/>
      <c r="C807" s="236"/>
      <c r="D807" s="234" t="e">
        <f t="shared" si="12"/>
        <v>#DIV/0!</v>
      </c>
    </row>
    <row r="808" customHeight="1" spans="1:4">
      <c r="A808" s="245" t="s">
        <v>669</v>
      </c>
      <c r="B808" s="236">
        <v>615</v>
      </c>
      <c r="C808" s="236">
        <v>615</v>
      </c>
      <c r="D808" s="234">
        <f t="shared" si="12"/>
        <v>1</v>
      </c>
    </row>
    <row r="809" customHeight="1" spans="1:4">
      <c r="A809" s="245" t="s">
        <v>670</v>
      </c>
      <c r="B809" s="236">
        <v>6114</v>
      </c>
      <c r="C809" s="236">
        <v>6114</v>
      </c>
      <c r="D809" s="234">
        <f t="shared" si="12"/>
        <v>1</v>
      </c>
    </row>
    <row r="810" customHeight="1" spans="1:4">
      <c r="A810" s="245" t="s">
        <v>671</v>
      </c>
      <c r="B810" s="236">
        <v>68</v>
      </c>
      <c r="C810" s="236">
        <v>68</v>
      </c>
      <c r="D810" s="234">
        <f t="shared" si="12"/>
        <v>1</v>
      </c>
    </row>
    <row r="811" customHeight="1" spans="1:4">
      <c r="A811" s="245" t="s">
        <v>672</v>
      </c>
      <c r="B811" s="236">
        <v>11</v>
      </c>
      <c r="C811" s="236">
        <v>11</v>
      </c>
      <c r="D811" s="234">
        <f t="shared" si="12"/>
        <v>1</v>
      </c>
    </row>
    <row r="812" customHeight="1" spans="1:4">
      <c r="A812" s="245" t="s">
        <v>673</v>
      </c>
      <c r="B812" s="236">
        <v>295</v>
      </c>
      <c r="C812" s="236">
        <v>295</v>
      </c>
      <c r="D812" s="234">
        <f t="shared" si="12"/>
        <v>1</v>
      </c>
    </row>
    <row r="813" customHeight="1" spans="1:4">
      <c r="A813" s="245" t="s">
        <v>674</v>
      </c>
      <c r="B813" s="236">
        <v>3164</v>
      </c>
      <c r="C813" s="236">
        <v>3164</v>
      </c>
      <c r="D813" s="234">
        <f t="shared" si="12"/>
        <v>1</v>
      </c>
    </row>
    <row r="814" customHeight="1" spans="1:4">
      <c r="A814" s="245" t="s">
        <v>675</v>
      </c>
      <c r="B814" s="236">
        <v>18</v>
      </c>
      <c r="C814" s="236">
        <v>18</v>
      </c>
      <c r="D814" s="234">
        <f t="shared" si="12"/>
        <v>1</v>
      </c>
    </row>
    <row r="815" customHeight="1" spans="1:4">
      <c r="A815" s="245" t="s">
        <v>676</v>
      </c>
      <c r="B815" s="236">
        <v>170</v>
      </c>
      <c r="C815" s="236">
        <v>170</v>
      </c>
      <c r="D815" s="234">
        <f t="shared" si="12"/>
        <v>1</v>
      </c>
    </row>
    <row r="816" customHeight="1" spans="1:4">
      <c r="A816" s="245" t="s">
        <v>677</v>
      </c>
      <c r="B816" s="236">
        <v>0</v>
      </c>
      <c r="C816" s="236"/>
      <c r="D816" s="234" t="e">
        <f t="shared" si="12"/>
        <v>#DIV/0!</v>
      </c>
    </row>
    <row r="817" customHeight="1" spans="1:4">
      <c r="A817" s="245" t="s">
        <v>678</v>
      </c>
      <c r="B817" s="236">
        <v>3588</v>
      </c>
      <c r="C817" s="236">
        <v>3588</v>
      </c>
      <c r="D817" s="234">
        <f t="shared" si="12"/>
        <v>1</v>
      </c>
    </row>
    <row r="818" customHeight="1" spans="1:4">
      <c r="A818" s="245" t="s">
        <v>679</v>
      </c>
      <c r="B818" s="236">
        <v>1203</v>
      </c>
      <c r="C818" s="236">
        <v>1303</v>
      </c>
      <c r="D818" s="234">
        <f t="shared" si="12"/>
        <v>1.0831255195345</v>
      </c>
    </row>
    <row r="819" customHeight="1" spans="1:4">
      <c r="A819" s="245" t="s">
        <v>680</v>
      </c>
      <c r="B819" s="233">
        <f>SUM(B820:B843)</f>
        <v>1448</v>
      </c>
      <c r="C819" s="233">
        <f>SUM(C820:C843)</f>
        <v>1448</v>
      </c>
      <c r="D819" s="234">
        <f t="shared" si="12"/>
        <v>1</v>
      </c>
    </row>
    <row r="820" customHeight="1" spans="1:4">
      <c r="A820" s="245" t="s">
        <v>73</v>
      </c>
      <c r="B820" s="236">
        <v>446</v>
      </c>
      <c r="C820" s="236">
        <v>446</v>
      </c>
      <c r="D820" s="234">
        <f t="shared" si="12"/>
        <v>1</v>
      </c>
    </row>
    <row r="821" customHeight="1" spans="1:4">
      <c r="A821" s="245" t="s">
        <v>74</v>
      </c>
      <c r="B821" s="236"/>
      <c r="C821" s="236"/>
      <c r="D821" s="234" t="e">
        <f t="shared" si="12"/>
        <v>#DIV/0!</v>
      </c>
    </row>
    <row r="822" customHeight="1" spans="1:4">
      <c r="A822" s="245" t="s">
        <v>75</v>
      </c>
      <c r="B822" s="236"/>
      <c r="C822" s="236"/>
      <c r="D822" s="234" t="e">
        <f t="shared" si="12"/>
        <v>#DIV/0!</v>
      </c>
    </row>
    <row r="823" customHeight="1" spans="1:4">
      <c r="A823" s="245" t="s">
        <v>681</v>
      </c>
      <c r="B823" s="236"/>
      <c r="C823" s="236"/>
      <c r="D823" s="234" t="e">
        <f t="shared" si="12"/>
        <v>#DIV/0!</v>
      </c>
    </row>
    <row r="824" customHeight="1" spans="1:4">
      <c r="A824" s="245" t="s">
        <v>682</v>
      </c>
      <c r="B824" s="236">
        <v>242</v>
      </c>
      <c r="C824" s="236">
        <v>242</v>
      </c>
      <c r="D824" s="234">
        <f t="shared" si="12"/>
        <v>1</v>
      </c>
    </row>
    <row r="825" customHeight="1" spans="1:4">
      <c r="A825" s="245" t="s">
        <v>683</v>
      </c>
      <c r="B825" s="236"/>
      <c r="C825" s="236"/>
      <c r="D825" s="234" t="e">
        <f t="shared" si="12"/>
        <v>#DIV/0!</v>
      </c>
    </row>
    <row r="826" customHeight="1" spans="1:4">
      <c r="A826" s="245" t="s">
        <v>684</v>
      </c>
      <c r="B826" s="236"/>
      <c r="C826" s="236"/>
      <c r="D826" s="234" t="e">
        <f t="shared" si="12"/>
        <v>#DIV/0!</v>
      </c>
    </row>
    <row r="827" customHeight="1" spans="1:4">
      <c r="A827" s="245" t="s">
        <v>685</v>
      </c>
      <c r="B827" s="236">
        <v>21</v>
      </c>
      <c r="C827" s="236">
        <v>21</v>
      </c>
      <c r="D827" s="234">
        <f t="shared" si="12"/>
        <v>1</v>
      </c>
    </row>
    <row r="828" customHeight="1" spans="1:4">
      <c r="A828" s="245" t="s">
        <v>686</v>
      </c>
      <c r="B828" s="236"/>
      <c r="C828" s="236"/>
      <c r="D828" s="234" t="e">
        <f t="shared" si="12"/>
        <v>#DIV/0!</v>
      </c>
    </row>
    <row r="829" customHeight="1" spans="1:4">
      <c r="A829" s="245" t="s">
        <v>687</v>
      </c>
      <c r="B829" s="236">
        <v>10</v>
      </c>
      <c r="C829" s="236">
        <v>10</v>
      </c>
      <c r="D829" s="234">
        <f t="shared" si="12"/>
        <v>1</v>
      </c>
    </row>
    <row r="830" customHeight="1" spans="1:4">
      <c r="A830" s="245" t="s">
        <v>688</v>
      </c>
      <c r="B830" s="236"/>
      <c r="C830" s="236"/>
      <c r="D830" s="234" t="e">
        <f t="shared" si="12"/>
        <v>#DIV/0!</v>
      </c>
    </row>
    <row r="831" customHeight="1" spans="1:4">
      <c r="A831" s="245" t="s">
        <v>689</v>
      </c>
      <c r="B831" s="236"/>
      <c r="C831" s="236"/>
      <c r="D831" s="234" t="e">
        <f t="shared" si="12"/>
        <v>#DIV/0!</v>
      </c>
    </row>
    <row r="832" customHeight="1" spans="1:4">
      <c r="A832" s="245" t="s">
        <v>690</v>
      </c>
      <c r="B832" s="236"/>
      <c r="C832" s="236"/>
      <c r="D832" s="234" t="e">
        <f t="shared" si="12"/>
        <v>#DIV/0!</v>
      </c>
    </row>
    <row r="833" customHeight="1" spans="1:4">
      <c r="A833" s="245" t="s">
        <v>691</v>
      </c>
      <c r="B833" s="236"/>
      <c r="C833" s="236"/>
      <c r="D833" s="234" t="e">
        <f t="shared" si="12"/>
        <v>#DIV/0!</v>
      </c>
    </row>
    <row r="834" customHeight="1" spans="1:4">
      <c r="A834" s="245" t="s">
        <v>692</v>
      </c>
      <c r="B834" s="236"/>
      <c r="C834" s="236"/>
      <c r="D834" s="234" t="e">
        <f t="shared" si="12"/>
        <v>#DIV/0!</v>
      </c>
    </row>
    <row r="835" customHeight="1" spans="1:4">
      <c r="A835" s="245" t="s">
        <v>693</v>
      </c>
      <c r="B835" s="236"/>
      <c r="C835" s="236"/>
      <c r="D835" s="234" t="e">
        <f t="shared" si="12"/>
        <v>#DIV/0!</v>
      </c>
    </row>
    <row r="836" customHeight="1" spans="1:4">
      <c r="A836" s="245" t="s">
        <v>694</v>
      </c>
      <c r="B836" s="236"/>
      <c r="C836" s="236"/>
      <c r="D836" s="234" t="e">
        <f t="shared" si="12"/>
        <v>#DIV/0!</v>
      </c>
    </row>
    <row r="837" customHeight="1" spans="1:4">
      <c r="A837" s="245" t="s">
        <v>695</v>
      </c>
      <c r="B837" s="236"/>
      <c r="C837" s="236"/>
      <c r="D837" s="234" t="e">
        <f t="shared" si="12"/>
        <v>#DIV/0!</v>
      </c>
    </row>
    <row r="838" customHeight="1" spans="1:4">
      <c r="A838" s="245" t="s">
        <v>696</v>
      </c>
      <c r="B838" s="236"/>
      <c r="C838" s="236"/>
      <c r="D838" s="234" t="e">
        <f t="shared" ref="D838:D901" si="13">C838/B838</f>
        <v>#DIV/0!</v>
      </c>
    </row>
    <row r="839" customHeight="1" spans="1:4">
      <c r="A839" s="245" t="s">
        <v>697</v>
      </c>
      <c r="B839" s="236">
        <v>18</v>
      </c>
      <c r="C839" s="236">
        <v>18</v>
      </c>
      <c r="D839" s="234">
        <f t="shared" si="13"/>
        <v>1</v>
      </c>
    </row>
    <row r="840" customHeight="1" spans="1:4">
      <c r="A840" s="245" t="s">
        <v>698</v>
      </c>
      <c r="B840" s="236"/>
      <c r="C840" s="236"/>
      <c r="D840" s="234" t="e">
        <f t="shared" si="13"/>
        <v>#DIV/0!</v>
      </c>
    </row>
    <row r="841" customHeight="1" spans="1:4">
      <c r="A841" s="245" t="s">
        <v>699</v>
      </c>
      <c r="B841" s="236"/>
      <c r="C841" s="236"/>
      <c r="D841" s="234" t="e">
        <f t="shared" si="13"/>
        <v>#DIV/0!</v>
      </c>
    </row>
    <row r="842" customHeight="1" spans="1:4">
      <c r="A842" s="245" t="s">
        <v>665</v>
      </c>
      <c r="B842" s="236"/>
      <c r="C842" s="236"/>
      <c r="D842" s="234" t="e">
        <f t="shared" si="13"/>
        <v>#DIV/0!</v>
      </c>
    </row>
    <row r="843" customHeight="1" spans="1:4">
      <c r="A843" s="245" t="s">
        <v>700</v>
      </c>
      <c r="B843" s="236">
        <v>711</v>
      </c>
      <c r="C843" s="236">
        <v>711</v>
      </c>
      <c r="D843" s="234">
        <f t="shared" si="13"/>
        <v>1</v>
      </c>
    </row>
    <row r="844" customHeight="1" spans="1:4">
      <c r="A844" s="245" t="s">
        <v>701</v>
      </c>
      <c r="B844" s="233">
        <f>SUM(B845:B871)</f>
        <v>23402</v>
      </c>
      <c r="C844" s="233">
        <f>SUM(C845:C871)</f>
        <v>23402</v>
      </c>
      <c r="D844" s="234">
        <f t="shared" si="13"/>
        <v>1</v>
      </c>
    </row>
    <row r="845" customHeight="1" spans="1:4">
      <c r="A845" s="245" t="s">
        <v>73</v>
      </c>
      <c r="B845" s="236">
        <v>664</v>
      </c>
      <c r="C845" s="236">
        <v>664</v>
      </c>
      <c r="D845" s="234">
        <f t="shared" si="13"/>
        <v>1</v>
      </c>
    </row>
    <row r="846" customHeight="1" spans="1:4">
      <c r="A846" s="245" t="s">
        <v>74</v>
      </c>
      <c r="B846" s="236">
        <v>0</v>
      </c>
      <c r="C846" s="236"/>
      <c r="D846" s="234" t="e">
        <f t="shared" si="13"/>
        <v>#DIV/0!</v>
      </c>
    </row>
    <row r="847" customHeight="1" spans="1:4">
      <c r="A847" s="245" t="s">
        <v>75</v>
      </c>
      <c r="B847" s="236">
        <v>39</v>
      </c>
      <c r="C847" s="236">
        <v>39</v>
      </c>
      <c r="D847" s="234">
        <f t="shared" si="13"/>
        <v>1</v>
      </c>
    </row>
    <row r="848" customHeight="1" spans="1:4">
      <c r="A848" s="245" t="s">
        <v>702</v>
      </c>
      <c r="B848" s="236">
        <v>1286</v>
      </c>
      <c r="C848" s="236">
        <v>1286</v>
      </c>
      <c r="D848" s="234">
        <f t="shared" si="13"/>
        <v>1</v>
      </c>
    </row>
    <row r="849" customHeight="1" spans="1:4">
      <c r="A849" s="245" t="s">
        <v>703</v>
      </c>
      <c r="B849" s="236">
        <v>16192</v>
      </c>
      <c r="C849" s="236">
        <v>16192</v>
      </c>
      <c r="D849" s="234">
        <f t="shared" si="13"/>
        <v>1</v>
      </c>
    </row>
    <row r="850" customHeight="1" spans="1:4">
      <c r="A850" s="245" t="s">
        <v>704</v>
      </c>
      <c r="B850" s="236">
        <v>286</v>
      </c>
      <c r="C850" s="236">
        <v>286</v>
      </c>
      <c r="D850" s="234">
        <f t="shared" si="13"/>
        <v>1</v>
      </c>
    </row>
    <row r="851" customHeight="1" spans="1:4">
      <c r="A851" s="245" t="s">
        <v>705</v>
      </c>
      <c r="B851" s="236"/>
      <c r="C851" s="236"/>
      <c r="D851" s="234" t="e">
        <f t="shared" si="13"/>
        <v>#DIV/0!</v>
      </c>
    </row>
    <row r="852" customHeight="1" spans="1:4">
      <c r="A852" s="245" t="s">
        <v>706</v>
      </c>
      <c r="B852" s="236"/>
      <c r="C852" s="236"/>
      <c r="D852" s="234" t="e">
        <f t="shared" si="13"/>
        <v>#DIV/0!</v>
      </c>
    </row>
    <row r="853" customHeight="1" spans="1:4">
      <c r="A853" s="245" t="s">
        <v>707</v>
      </c>
      <c r="B853" s="236"/>
      <c r="C853" s="236"/>
      <c r="D853" s="234" t="e">
        <f t="shared" si="13"/>
        <v>#DIV/0!</v>
      </c>
    </row>
    <row r="854" customHeight="1" spans="1:4">
      <c r="A854" s="245" t="s">
        <v>708</v>
      </c>
      <c r="B854" s="236"/>
      <c r="C854" s="236"/>
      <c r="D854" s="234" t="e">
        <f t="shared" si="13"/>
        <v>#DIV/0!</v>
      </c>
    </row>
    <row r="855" customHeight="1" spans="1:4">
      <c r="A855" s="245" t="s">
        <v>709</v>
      </c>
      <c r="B855" s="236">
        <v>13</v>
      </c>
      <c r="C855" s="236">
        <v>13</v>
      </c>
      <c r="D855" s="234">
        <f t="shared" si="13"/>
        <v>1</v>
      </c>
    </row>
    <row r="856" customHeight="1" spans="1:4">
      <c r="A856" s="245" t="s">
        <v>710</v>
      </c>
      <c r="B856" s="236"/>
      <c r="C856" s="236"/>
      <c r="D856" s="234" t="e">
        <f t="shared" si="13"/>
        <v>#DIV/0!</v>
      </c>
    </row>
    <row r="857" customHeight="1" spans="1:4">
      <c r="A857" s="245" t="s">
        <v>711</v>
      </c>
      <c r="B857" s="236"/>
      <c r="C857" s="236"/>
      <c r="D857" s="234" t="e">
        <f t="shared" si="13"/>
        <v>#DIV/0!</v>
      </c>
    </row>
    <row r="858" customHeight="1" spans="1:4">
      <c r="A858" s="245" t="s">
        <v>712</v>
      </c>
      <c r="B858" s="236">
        <v>237</v>
      </c>
      <c r="C858" s="236">
        <v>237</v>
      </c>
      <c r="D858" s="234">
        <f t="shared" si="13"/>
        <v>1</v>
      </c>
    </row>
    <row r="859" customHeight="1" spans="1:4">
      <c r="A859" s="245" t="s">
        <v>713</v>
      </c>
      <c r="B859" s="236"/>
      <c r="C859" s="236"/>
      <c r="D859" s="234" t="e">
        <f t="shared" si="13"/>
        <v>#DIV/0!</v>
      </c>
    </row>
    <row r="860" customHeight="1" spans="1:4">
      <c r="A860" s="245" t="s">
        <v>714</v>
      </c>
      <c r="B860" s="236">
        <v>4596</v>
      </c>
      <c r="C860" s="236">
        <v>4596</v>
      </c>
      <c r="D860" s="234">
        <f t="shared" si="13"/>
        <v>1</v>
      </c>
    </row>
    <row r="861" customHeight="1" spans="1:4">
      <c r="A861" s="245" t="s">
        <v>715</v>
      </c>
      <c r="B861" s="236"/>
      <c r="C861" s="236"/>
      <c r="D861" s="234" t="e">
        <f t="shared" si="13"/>
        <v>#DIV/0!</v>
      </c>
    </row>
    <row r="862" customHeight="1" spans="1:4">
      <c r="A862" s="245" t="s">
        <v>716</v>
      </c>
      <c r="B862" s="236"/>
      <c r="C862" s="236"/>
      <c r="D862" s="234" t="e">
        <f t="shared" si="13"/>
        <v>#DIV/0!</v>
      </c>
    </row>
    <row r="863" customHeight="1" spans="1:4">
      <c r="A863" s="245" t="s">
        <v>717</v>
      </c>
      <c r="B863" s="236"/>
      <c r="C863" s="236"/>
      <c r="D863" s="234" t="e">
        <f t="shared" si="13"/>
        <v>#DIV/0!</v>
      </c>
    </row>
    <row r="864" customHeight="1" spans="1:4">
      <c r="A864" s="245" t="s">
        <v>718</v>
      </c>
      <c r="B864" s="236"/>
      <c r="C864" s="236"/>
      <c r="D864" s="234" t="e">
        <f t="shared" si="13"/>
        <v>#DIV/0!</v>
      </c>
    </row>
    <row r="865" customHeight="1" spans="1:4">
      <c r="A865" s="245" t="s">
        <v>719</v>
      </c>
      <c r="B865" s="236"/>
      <c r="C865" s="236"/>
      <c r="D865" s="234" t="e">
        <f t="shared" si="13"/>
        <v>#DIV/0!</v>
      </c>
    </row>
    <row r="866" customHeight="1" spans="1:4">
      <c r="A866" s="245" t="s">
        <v>693</v>
      </c>
      <c r="B866" s="236"/>
      <c r="C866" s="236"/>
      <c r="D866" s="234" t="e">
        <f t="shared" si="13"/>
        <v>#DIV/0!</v>
      </c>
    </row>
    <row r="867" customHeight="1" spans="1:4">
      <c r="A867" s="245" t="s">
        <v>720</v>
      </c>
      <c r="B867" s="236"/>
      <c r="C867" s="236"/>
      <c r="D867" s="234" t="e">
        <f t="shared" si="13"/>
        <v>#DIV/0!</v>
      </c>
    </row>
    <row r="868" customHeight="1" spans="1:4">
      <c r="A868" s="245" t="s">
        <v>721</v>
      </c>
      <c r="B868" s="236"/>
      <c r="C868" s="236"/>
      <c r="D868" s="234" t="e">
        <f t="shared" si="13"/>
        <v>#DIV/0!</v>
      </c>
    </row>
    <row r="869" customHeight="1" spans="1:4">
      <c r="A869" s="245" t="s">
        <v>722</v>
      </c>
      <c r="B869" s="236"/>
      <c r="C869" s="236"/>
      <c r="D869" s="234" t="e">
        <f t="shared" si="13"/>
        <v>#DIV/0!</v>
      </c>
    </row>
    <row r="870" customHeight="1" spans="1:4">
      <c r="A870" s="245" t="s">
        <v>723</v>
      </c>
      <c r="B870" s="236"/>
      <c r="C870" s="236"/>
      <c r="D870" s="234" t="e">
        <f t="shared" si="13"/>
        <v>#DIV/0!</v>
      </c>
    </row>
    <row r="871" customHeight="1" spans="1:4">
      <c r="A871" s="245" t="s">
        <v>724</v>
      </c>
      <c r="B871" s="236">
        <v>89</v>
      </c>
      <c r="C871" s="236">
        <v>89</v>
      </c>
      <c r="D871" s="234">
        <f t="shared" si="13"/>
        <v>1</v>
      </c>
    </row>
    <row r="872" customHeight="1" spans="1:4">
      <c r="A872" s="245" t="s">
        <v>725</v>
      </c>
      <c r="B872" s="233">
        <f>SUM(B873:B882)</f>
        <v>4572</v>
      </c>
      <c r="C872" s="233">
        <f>SUM(C873:C882)</f>
        <v>4572</v>
      </c>
      <c r="D872" s="234">
        <f t="shared" si="13"/>
        <v>1</v>
      </c>
    </row>
    <row r="873" customHeight="1" spans="1:4">
      <c r="A873" s="245" t="s">
        <v>73</v>
      </c>
      <c r="B873" s="236">
        <v>130</v>
      </c>
      <c r="C873" s="236">
        <v>130</v>
      </c>
      <c r="D873" s="234">
        <f t="shared" si="13"/>
        <v>1</v>
      </c>
    </row>
    <row r="874" customHeight="1" spans="1:4">
      <c r="A874" s="245" t="s">
        <v>74</v>
      </c>
      <c r="B874" s="236"/>
      <c r="C874" s="236"/>
      <c r="D874" s="234" t="e">
        <f t="shared" si="13"/>
        <v>#DIV/0!</v>
      </c>
    </row>
    <row r="875" customHeight="1" spans="1:4">
      <c r="A875" s="245" t="s">
        <v>75</v>
      </c>
      <c r="B875" s="236"/>
      <c r="C875" s="236"/>
      <c r="D875" s="234" t="e">
        <f t="shared" si="13"/>
        <v>#DIV/0!</v>
      </c>
    </row>
    <row r="876" customHeight="1" spans="1:4">
      <c r="A876" s="245" t="s">
        <v>726</v>
      </c>
      <c r="B876" s="236">
        <v>1746</v>
      </c>
      <c r="C876" s="236">
        <v>1746</v>
      </c>
      <c r="D876" s="234">
        <f t="shared" si="13"/>
        <v>1</v>
      </c>
    </row>
    <row r="877" customHeight="1" spans="1:4">
      <c r="A877" s="245" t="s">
        <v>727</v>
      </c>
      <c r="B877" s="236">
        <v>775</v>
      </c>
      <c r="C877" s="236">
        <v>775</v>
      </c>
      <c r="D877" s="234">
        <f t="shared" si="13"/>
        <v>1</v>
      </c>
    </row>
    <row r="878" customHeight="1" spans="1:4">
      <c r="A878" s="245" t="s">
        <v>728</v>
      </c>
      <c r="B878" s="236">
        <v>27</v>
      </c>
      <c r="C878" s="236">
        <v>27</v>
      </c>
      <c r="D878" s="234">
        <f t="shared" si="13"/>
        <v>1</v>
      </c>
    </row>
    <row r="879" customHeight="1" spans="1:4">
      <c r="A879" s="245" t="s">
        <v>729</v>
      </c>
      <c r="B879" s="236">
        <v>33</v>
      </c>
      <c r="C879" s="236">
        <v>33</v>
      </c>
      <c r="D879" s="234">
        <f t="shared" si="13"/>
        <v>1</v>
      </c>
    </row>
    <row r="880" customHeight="1" spans="1:4">
      <c r="A880" s="245" t="s">
        <v>730</v>
      </c>
      <c r="B880" s="236"/>
      <c r="C880" s="236"/>
      <c r="D880" s="234" t="e">
        <f t="shared" si="13"/>
        <v>#DIV/0!</v>
      </c>
    </row>
    <row r="881" customHeight="1" spans="1:4">
      <c r="A881" s="245" t="s">
        <v>731</v>
      </c>
      <c r="B881" s="236"/>
      <c r="C881" s="236"/>
      <c r="D881" s="234" t="e">
        <f t="shared" si="13"/>
        <v>#DIV/0!</v>
      </c>
    </row>
    <row r="882" customHeight="1" spans="1:4">
      <c r="A882" s="245" t="s">
        <v>732</v>
      </c>
      <c r="B882" s="236">
        <v>1861</v>
      </c>
      <c r="C882" s="236">
        <v>1861</v>
      </c>
      <c r="D882" s="234">
        <f t="shared" si="13"/>
        <v>1</v>
      </c>
    </row>
    <row r="883" customHeight="1" spans="1:4">
      <c r="A883" s="245" t="s">
        <v>733</v>
      </c>
      <c r="B883" s="233">
        <f>SUM(B884:B889)</f>
        <v>1651</v>
      </c>
      <c r="C883" s="233">
        <f>SUM(C884:C889)</f>
        <v>1651</v>
      </c>
      <c r="D883" s="234">
        <f t="shared" si="13"/>
        <v>1</v>
      </c>
    </row>
    <row r="884" customHeight="1" spans="1:4">
      <c r="A884" s="245" t="s">
        <v>734</v>
      </c>
      <c r="B884" s="236">
        <v>360</v>
      </c>
      <c r="C884" s="236">
        <v>360</v>
      </c>
      <c r="D884" s="234">
        <f t="shared" si="13"/>
        <v>1</v>
      </c>
    </row>
    <row r="885" customHeight="1" spans="1:4">
      <c r="A885" s="245" t="s">
        <v>735</v>
      </c>
      <c r="B885" s="236"/>
      <c r="C885" s="236"/>
      <c r="D885" s="234" t="e">
        <f t="shared" si="13"/>
        <v>#DIV/0!</v>
      </c>
    </row>
    <row r="886" customHeight="1" spans="1:4">
      <c r="A886" s="245" t="s">
        <v>736</v>
      </c>
      <c r="B886" s="236">
        <v>1106</v>
      </c>
      <c r="C886" s="236">
        <v>1106</v>
      </c>
      <c r="D886" s="234">
        <f t="shared" si="13"/>
        <v>1</v>
      </c>
    </row>
    <row r="887" customHeight="1" spans="1:4">
      <c r="A887" s="245" t="s">
        <v>737</v>
      </c>
      <c r="B887" s="236"/>
      <c r="C887" s="236"/>
      <c r="D887" s="234" t="e">
        <f t="shared" si="13"/>
        <v>#DIV/0!</v>
      </c>
    </row>
    <row r="888" customHeight="1" spans="1:4">
      <c r="A888" s="245" t="s">
        <v>738</v>
      </c>
      <c r="B888" s="236">
        <v>117</v>
      </c>
      <c r="C888" s="236">
        <v>117</v>
      </c>
      <c r="D888" s="234">
        <f t="shared" si="13"/>
        <v>1</v>
      </c>
    </row>
    <row r="889" customHeight="1" spans="1:4">
      <c r="A889" s="245" t="s">
        <v>739</v>
      </c>
      <c r="B889" s="236">
        <v>68</v>
      </c>
      <c r="C889" s="236">
        <v>68</v>
      </c>
      <c r="D889" s="234">
        <f t="shared" si="13"/>
        <v>1</v>
      </c>
    </row>
    <row r="890" customHeight="1" spans="1:4">
      <c r="A890" s="245" t="s">
        <v>740</v>
      </c>
      <c r="B890" s="233">
        <f>SUM(B891:B896)</f>
        <v>1015</v>
      </c>
      <c r="C890" s="233">
        <f>SUM(C891:C896)</f>
        <v>1006</v>
      </c>
      <c r="D890" s="234">
        <f t="shared" si="13"/>
        <v>0.991133004926108</v>
      </c>
    </row>
    <row r="891" customHeight="1" spans="1:4">
      <c r="A891" s="245" t="s">
        <v>741</v>
      </c>
      <c r="B891" s="236"/>
      <c r="C891" s="236"/>
      <c r="D891" s="234" t="e">
        <f t="shared" si="13"/>
        <v>#DIV/0!</v>
      </c>
    </row>
    <row r="892" customHeight="1" spans="1:4">
      <c r="A892" s="245" t="s">
        <v>742</v>
      </c>
      <c r="B892" s="236"/>
      <c r="C892" s="236"/>
      <c r="D892" s="234" t="e">
        <f t="shared" si="13"/>
        <v>#DIV/0!</v>
      </c>
    </row>
    <row r="893" customHeight="1" spans="1:4">
      <c r="A893" s="245" t="s">
        <v>743</v>
      </c>
      <c r="B893" s="236">
        <v>776</v>
      </c>
      <c r="C893" s="236">
        <v>776</v>
      </c>
      <c r="D893" s="234">
        <f t="shared" si="13"/>
        <v>1</v>
      </c>
    </row>
    <row r="894" customHeight="1" spans="1:4">
      <c r="A894" s="245" t="s">
        <v>744</v>
      </c>
      <c r="B894" s="236">
        <v>239</v>
      </c>
      <c r="C894" s="236">
        <v>230</v>
      </c>
      <c r="D894" s="234">
        <f t="shared" si="13"/>
        <v>0.96234309623431</v>
      </c>
    </row>
    <row r="895" customHeight="1" spans="1:4">
      <c r="A895" s="245" t="s">
        <v>745</v>
      </c>
      <c r="B895" s="236"/>
      <c r="C895" s="236"/>
      <c r="D895" s="234" t="e">
        <f t="shared" si="13"/>
        <v>#DIV/0!</v>
      </c>
    </row>
    <row r="896" customHeight="1" spans="1:4">
      <c r="A896" s="245" t="s">
        <v>746</v>
      </c>
      <c r="B896" s="236"/>
      <c r="C896" s="236"/>
      <c r="D896" s="234" t="e">
        <f t="shared" si="13"/>
        <v>#DIV/0!</v>
      </c>
    </row>
    <row r="897" customHeight="1" spans="1:4">
      <c r="A897" s="245" t="s">
        <v>747</v>
      </c>
      <c r="B897" s="233">
        <f>SUM(B898:B899)</f>
        <v>816</v>
      </c>
      <c r="C897" s="233">
        <f>SUM(C898:C899)</f>
        <v>816</v>
      </c>
      <c r="D897" s="234">
        <f t="shared" si="13"/>
        <v>1</v>
      </c>
    </row>
    <row r="898" customHeight="1" spans="1:4">
      <c r="A898" s="245" t="s">
        <v>748</v>
      </c>
      <c r="B898" s="236"/>
      <c r="C898" s="236"/>
      <c r="D898" s="234" t="e">
        <f t="shared" si="13"/>
        <v>#DIV/0!</v>
      </c>
    </row>
    <row r="899" customHeight="1" spans="1:4">
      <c r="A899" s="245" t="s">
        <v>749</v>
      </c>
      <c r="B899" s="236">
        <v>816</v>
      </c>
      <c r="C899" s="236">
        <v>816</v>
      </c>
      <c r="D899" s="234">
        <f t="shared" si="13"/>
        <v>1</v>
      </c>
    </row>
    <row r="900" customHeight="1" spans="1:4">
      <c r="A900" s="245" t="s">
        <v>750</v>
      </c>
      <c r="B900" s="233">
        <f>SUM(B901:B902)</f>
        <v>38</v>
      </c>
      <c r="C900" s="233">
        <f>SUM(C901:C902)</f>
        <v>47</v>
      </c>
      <c r="D900" s="234">
        <f t="shared" si="13"/>
        <v>1.23684210526316</v>
      </c>
    </row>
    <row r="901" customHeight="1" spans="1:4">
      <c r="A901" s="245" t="s">
        <v>751</v>
      </c>
      <c r="B901" s="233"/>
      <c r="C901" s="233"/>
      <c r="D901" s="234" t="e">
        <f t="shared" si="13"/>
        <v>#DIV/0!</v>
      </c>
    </row>
    <row r="902" customHeight="1" spans="1:4">
      <c r="A902" s="245" t="s">
        <v>752</v>
      </c>
      <c r="B902" s="236">
        <v>38</v>
      </c>
      <c r="C902" s="236">
        <v>47</v>
      </c>
      <c r="D902" s="234">
        <f t="shared" ref="D902:D965" si="14">C902/B902</f>
        <v>1.23684210526316</v>
      </c>
    </row>
    <row r="903" customHeight="1" spans="1:4">
      <c r="A903" s="245" t="s">
        <v>753</v>
      </c>
      <c r="B903" s="233">
        <f>SUM(B904,B927,B937,B947,B952,B959,B964)</f>
        <v>11307</v>
      </c>
      <c r="C903" s="233">
        <f>SUM(C904,C927,C937,C947,C952,C959,C964)</f>
        <v>11300</v>
      </c>
      <c r="D903" s="234">
        <f t="shared" si="14"/>
        <v>0.999380914477757</v>
      </c>
    </row>
    <row r="904" customHeight="1" spans="1:4">
      <c r="A904" s="245" t="s">
        <v>754</v>
      </c>
      <c r="B904" s="233">
        <f>SUM(B905:B926)</f>
        <v>11055</v>
      </c>
      <c r="C904" s="233">
        <f>SUM(C905:C926)</f>
        <v>11048</v>
      </c>
      <c r="D904" s="234">
        <f t="shared" si="14"/>
        <v>0.999366802351877</v>
      </c>
    </row>
    <row r="905" customHeight="1" spans="1:4">
      <c r="A905" s="245" t="s">
        <v>73</v>
      </c>
      <c r="B905" s="236">
        <v>782</v>
      </c>
      <c r="C905" s="236">
        <v>782</v>
      </c>
      <c r="D905" s="234">
        <f t="shared" si="14"/>
        <v>1</v>
      </c>
    </row>
    <row r="906" customHeight="1" spans="1:4">
      <c r="A906" s="245" t="s">
        <v>74</v>
      </c>
      <c r="B906" s="236"/>
      <c r="C906" s="236"/>
      <c r="D906" s="234" t="e">
        <f t="shared" si="14"/>
        <v>#DIV/0!</v>
      </c>
    </row>
    <row r="907" customHeight="1" spans="1:4">
      <c r="A907" s="245" t="s">
        <v>75</v>
      </c>
      <c r="B907" s="236"/>
      <c r="C907" s="236"/>
      <c r="D907" s="234" t="e">
        <f t="shared" si="14"/>
        <v>#DIV/0!</v>
      </c>
    </row>
    <row r="908" customHeight="1" spans="1:4">
      <c r="A908" s="245" t="s">
        <v>755</v>
      </c>
      <c r="B908" s="236">
        <v>7298</v>
      </c>
      <c r="C908" s="236">
        <v>7298</v>
      </c>
      <c r="D908" s="234">
        <f t="shared" si="14"/>
        <v>1</v>
      </c>
    </row>
    <row r="909" customHeight="1" spans="1:4">
      <c r="A909" s="245" t="s">
        <v>756</v>
      </c>
      <c r="B909" s="236">
        <v>1034</v>
      </c>
      <c r="C909" s="236">
        <v>1034</v>
      </c>
      <c r="D909" s="234">
        <f t="shared" si="14"/>
        <v>1</v>
      </c>
    </row>
    <row r="910" customHeight="1" spans="1:4">
      <c r="A910" s="245" t="s">
        <v>757</v>
      </c>
      <c r="B910" s="236"/>
      <c r="C910" s="236"/>
      <c r="D910" s="234" t="e">
        <f t="shared" si="14"/>
        <v>#DIV/0!</v>
      </c>
    </row>
    <row r="911" customHeight="1" spans="1:4">
      <c r="A911" s="245" t="s">
        <v>758</v>
      </c>
      <c r="B911" s="236">
        <v>16</v>
      </c>
      <c r="C911" s="236">
        <v>16</v>
      </c>
      <c r="D911" s="234">
        <f t="shared" si="14"/>
        <v>1</v>
      </c>
    </row>
    <row r="912" customHeight="1" spans="1:4">
      <c r="A912" s="245" t="s">
        <v>759</v>
      </c>
      <c r="B912" s="236"/>
      <c r="C912" s="236"/>
      <c r="D912" s="234" t="e">
        <f t="shared" si="14"/>
        <v>#DIV/0!</v>
      </c>
    </row>
    <row r="913" customHeight="1" spans="1:4">
      <c r="A913" s="245" t="s">
        <v>760</v>
      </c>
      <c r="B913" s="236">
        <v>260</v>
      </c>
      <c r="C913" s="236">
        <v>260</v>
      </c>
      <c r="D913" s="234">
        <f t="shared" si="14"/>
        <v>1</v>
      </c>
    </row>
    <row r="914" customHeight="1" spans="1:4">
      <c r="A914" s="245" t="s">
        <v>761</v>
      </c>
      <c r="B914" s="236"/>
      <c r="C914" s="236"/>
      <c r="D914" s="234" t="e">
        <f t="shared" si="14"/>
        <v>#DIV/0!</v>
      </c>
    </row>
    <row r="915" customHeight="1" spans="1:4">
      <c r="A915" s="245" t="s">
        <v>762</v>
      </c>
      <c r="B915" s="236">
        <v>3</v>
      </c>
      <c r="C915" s="236">
        <v>3</v>
      </c>
      <c r="D915" s="234">
        <f t="shared" si="14"/>
        <v>1</v>
      </c>
    </row>
    <row r="916" customHeight="1" spans="1:4">
      <c r="A916" s="245" t="s">
        <v>763</v>
      </c>
      <c r="B916" s="236"/>
      <c r="C916" s="236"/>
      <c r="D916" s="234" t="e">
        <f t="shared" si="14"/>
        <v>#DIV/0!</v>
      </c>
    </row>
    <row r="917" customHeight="1" spans="1:4">
      <c r="A917" s="245" t="s">
        <v>764</v>
      </c>
      <c r="B917" s="236"/>
      <c r="C917" s="236"/>
      <c r="D917" s="234" t="e">
        <f t="shared" si="14"/>
        <v>#DIV/0!</v>
      </c>
    </row>
    <row r="918" customHeight="1" spans="1:4">
      <c r="A918" s="245" t="s">
        <v>765</v>
      </c>
      <c r="B918" s="236"/>
      <c r="C918" s="236"/>
      <c r="D918" s="234" t="e">
        <f t="shared" si="14"/>
        <v>#DIV/0!</v>
      </c>
    </row>
    <row r="919" customHeight="1" spans="1:4">
      <c r="A919" s="245" t="s">
        <v>766</v>
      </c>
      <c r="B919" s="236"/>
      <c r="C919" s="236"/>
      <c r="D919" s="234" t="e">
        <f t="shared" si="14"/>
        <v>#DIV/0!</v>
      </c>
    </row>
    <row r="920" customHeight="1" spans="1:4">
      <c r="A920" s="245" t="s">
        <v>767</v>
      </c>
      <c r="B920" s="236"/>
      <c r="C920" s="236"/>
      <c r="D920" s="234" t="e">
        <f t="shared" si="14"/>
        <v>#DIV/0!</v>
      </c>
    </row>
    <row r="921" customHeight="1" spans="1:4">
      <c r="A921" s="245" t="s">
        <v>768</v>
      </c>
      <c r="B921" s="236"/>
      <c r="C921" s="236"/>
      <c r="D921" s="234" t="e">
        <f t="shared" si="14"/>
        <v>#DIV/0!</v>
      </c>
    </row>
    <row r="922" customHeight="1" spans="1:4">
      <c r="A922" s="245" t="s">
        <v>769</v>
      </c>
      <c r="B922" s="236"/>
      <c r="C922" s="236"/>
      <c r="D922" s="234" t="e">
        <f t="shared" si="14"/>
        <v>#DIV/0!</v>
      </c>
    </row>
    <row r="923" customHeight="1" spans="1:4">
      <c r="A923" s="245" t="s">
        <v>770</v>
      </c>
      <c r="B923" s="236"/>
      <c r="C923" s="236"/>
      <c r="D923" s="234" t="e">
        <f t="shared" si="14"/>
        <v>#DIV/0!</v>
      </c>
    </row>
    <row r="924" customHeight="1" spans="1:4">
      <c r="A924" s="245" t="s">
        <v>771</v>
      </c>
      <c r="B924" s="236"/>
      <c r="C924" s="236"/>
      <c r="D924" s="234" t="e">
        <f t="shared" si="14"/>
        <v>#DIV/0!</v>
      </c>
    </row>
    <row r="925" customHeight="1" spans="1:4">
      <c r="A925" s="245" t="s">
        <v>772</v>
      </c>
      <c r="B925" s="236"/>
      <c r="C925" s="236"/>
      <c r="D925" s="234" t="e">
        <f t="shared" si="14"/>
        <v>#DIV/0!</v>
      </c>
    </row>
    <row r="926" customHeight="1" spans="1:4">
      <c r="A926" s="245" t="s">
        <v>773</v>
      </c>
      <c r="B926" s="236">
        <v>1662</v>
      </c>
      <c r="C926" s="236">
        <v>1655</v>
      </c>
      <c r="D926" s="234">
        <f t="shared" si="14"/>
        <v>0.995788206979543</v>
      </c>
    </row>
    <row r="927" customHeight="1" spans="1:4">
      <c r="A927" s="245" t="s">
        <v>774</v>
      </c>
      <c r="B927" s="233">
        <f>SUM(B928:B936)</f>
        <v>0</v>
      </c>
      <c r="C927" s="233">
        <f>SUM(C928:C936)</f>
        <v>0</v>
      </c>
      <c r="D927" s="234" t="e">
        <f t="shared" si="14"/>
        <v>#DIV/0!</v>
      </c>
    </row>
    <row r="928" customHeight="1" spans="1:4">
      <c r="A928" s="245" t="s">
        <v>73</v>
      </c>
      <c r="B928" s="233"/>
      <c r="C928" s="233"/>
      <c r="D928" s="234" t="e">
        <f t="shared" si="14"/>
        <v>#DIV/0!</v>
      </c>
    </row>
    <row r="929" customHeight="1" spans="1:4">
      <c r="A929" s="245" t="s">
        <v>74</v>
      </c>
      <c r="B929" s="233"/>
      <c r="C929" s="233"/>
      <c r="D929" s="234" t="e">
        <f t="shared" si="14"/>
        <v>#DIV/0!</v>
      </c>
    </row>
    <row r="930" customHeight="1" spans="1:4">
      <c r="A930" s="245" t="s">
        <v>75</v>
      </c>
      <c r="B930" s="233"/>
      <c r="C930" s="233"/>
      <c r="D930" s="234" t="e">
        <f t="shared" si="14"/>
        <v>#DIV/0!</v>
      </c>
    </row>
    <row r="931" customHeight="1" spans="1:4">
      <c r="A931" s="245" t="s">
        <v>775</v>
      </c>
      <c r="B931" s="233"/>
      <c r="C931" s="233"/>
      <c r="D931" s="234" t="e">
        <f t="shared" si="14"/>
        <v>#DIV/0!</v>
      </c>
    </row>
    <row r="932" customHeight="1" spans="1:4">
      <c r="A932" s="245" t="s">
        <v>776</v>
      </c>
      <c r="B932" s="233"/>
      <c r="C932" s="233"/>
      <c r="D932" s="234" t="e">
        <f t="shared" si="14"/>
        <v>#DIV/0!</v>
      </c>
    </row>
    <row r="933" customHeight="1" spans="1:4">
      <c r="A933" s="245" t="s">
        <v>777</v>
      </c>
      <c r="B933" s="233"/>
      <c r="C933" s="233"/>
      <c r="D933" s="234" t="e">
        <f t="shared" si="14"/>
        <v>#DIV/0!</v>
      </c>
    </row>
    <row r="934" customHeight="1" spans="1:4">
      <c r="A934" s="245" t="s">
        <v>778</v>
      </c>
      <c r="B934" s="233"/>
      <c r="C934" s="233"/>
      <c r="D934" s="234" t="e">
        <f t="shared" si="14"/>
        <v>#DIV/0!</v>
      </c>
    </row>
    <row r="935" customHeight="1" spans="1:4">
      <c r="A935" s="245" t="s">
        <v>779</v>
      </c>
      <c r="B935" s="233"/>
      <c r="C935" s="233"/>
      <c r="D935" s="234" t="e">
        <f t="shared" si="14"/>
        <v>#DIV/0!</v>
      </c>
    </row>
    <row r="936" customHeight="1" spans="1:4">
      <c r="A936" s="245" t="s">
        <v>780</v>
      </c>
      <c r="B936" s="233"/>
      <c r="C936" s="233"/>
      <c r="D936" s="234" t="e">
        <f t="shared" si="14"/>
        <v>#DIV/0!</v>
      </c>
    </row>
    <row r="937" customHeight="1" spans="1:4">
      <c r="A937" s="245" t="s">
        <v>781</v>
      </c>
      <c r="B937" s="233">
        <f>SUM(B938:B946)</f>
        <v>0</v>
      </c>
      <c r="C937" s="233">
        <f>SUM(C938:C946)</f>
        <v>0</v>
      </c>
      <c r="D937" s="234" t="e">
        <f t="shared" si="14"/>
        <v>#DIV/0!</v>
      </c>
    </row>
    <row r="938" customHeight="1" spans="1:4">
      <c r="A938" s="245" t="s">
        <v>73</v>
      </c>
      <c r="B938" s="233"/>
      <c r="C938" s="233"/>
      <c r="D938" s="234" t="e">
        <f t="shared" si="14"/>
        <v>#DIV/0!</v>
      </c>
    </row>
    <row r="939" customHeight="1" spans="1:4">
      <c r="A939" s="245" t="s">
        <v>74</v>
      </c>
      <c r="B939" s="233"/>
      <c r="C939" s="233"/>
      <c r="D939" s="234" t="e">
        <f t="shared" si="14"/>
        <v>#DIV/0!</v>
      </c>
    </row>
    <row r="940" customHeight="1" spans="1:4">
      <c r="A940" s="245" t="s">
        <v>75</v>
      </c>
      <c r="B940" s="233"/>
      <c r="C940" s="233"/>
      <c r="D940" s="234" t="e">
        <f t="shared" si="14"/>
        <v>#DIV/0!</v>
      </c>
    </row>
    <row r="941" customHeight="1" spans="1:4">
      <c r="A941" s="245" t="s">
        <v>782</v>
      </c>
      <c r="B941" s="233"/>
      <c r="C941" s="233"/>
      <c r="D941" s="234" t="e">
        <f t="shared" si="14"/>
        <v>#DIV/0!</v>
      </c>
    </row>
    <row r="942" customHeight="1" spans="1:4">
      <c r="A942" s="245" t="s">
        <v>783</v>
      </c>
      <c r="B942" s="233"/>
      <c r="C942" s="233"/>
      <c r="D942" s="234" t="e">
        <f t="shared" si="14"/>
        <v>#DIV/0!</v>
      </c>
    </row>
    <row r="943" customHeight="1" spans="1:4">
      <c r="A943" s="245" t="s">
        <v>784</v>
      </c>
      <c r="B943" s="233"/>
      <c r="C943" s="233"/>
      <c r="D943" s="234" t="e">
        <f t="shared" si="14"/>
        <v>#DIV/0!</v>
      </c>
    </row>
    <row r="944" customHeight="1" spans="1:4">
      <c r="A944" s="245" t="s">
        <v>785</v>
      </c>
      <c r="B944" s="233"/>
      <c r="C944" s="233"/>
      <c r="D944" s="234" t="e">
        <f t="shared" si="14"/>
        <v>#DIV/0!</v>
      </c>
    </row>
    <row r="945" customHeight="1" spans="1:4">
      <c r="A945" s="245" t="s">
        <v>786</v>
      </c>
      <c r="B945" s="233"/>
      <c r="C945" s="233"/>
      <c r="D945" s="234" t="e">
        <f t="shared" si="14"/>
        <v>#DIV/0!</v>
      </c>
    </row>
    <row r="946" customHeight="1" spans="1:4">
      <c r="A946" s="245" t="s">
        <v>787</v>
      </c>
      <c r="B946" s="233"/>
      <c r="C946" s="233"/>
      <c r="D946" s="234" t="e">
        <f t="shared" si="14"/>
        <v>#DIV/0!</v>
      </c>
    </row>
    <row r="947" customHeight="1" spans="1:4">
      <c r="A947" s="245" t="s">
        <v>788</v>
      </c>
      <c r="B947" s="233">
        <f>SUM(B948:B951)</f>
        <v>249</v>
      </c>
      <c r="C947" s="233">
        <f>SUM(C948:C951)</f>
        <v>249</v>
      </c>
      <c r="D947" s="234">
        <f t="shared" si="14"/>
        <v>1</v>
      </c>
    </row>
    <row r="948" customHeight="1" spans="1:4">
      <c r="A948" s="245" t="s">
        <v>789</v>
      </c>
      <c r="B948" s="236">
        <v>54</v>
      </c>
      <c r="C948" s="236">
        <v>54</v>
      </c>
      <c r="D948" s="234">
        <f t="shared" si="14"/>
        <v>1</v>
      </c>
    </row>
    <row r="949" customHeight="1" spans="1:4">
      <c r="A949" s="245" t="s">
        <v>790</v>
      </c>
      <c r="B949" s="236">
        <v>195</v>
      </c>
      <c r="C949" s="236">
        <v>195</v>
      </c>
      <c r="D949" s="234">
        <f t="shared" si="14"/>
        <v>1</v>
      </c>
    </row>
    <row r="950" customHeight="1" spans="1:4">
      <c r="A950" s="245" t="s">
        <v>791</v>
      </c>
      <c r="B950" s="233"/>
      <c r="C950" s="233"/>
      <c r="D950" s="234" t="e">
        <f t="shared" si="14"/>
        <v>#DIV/0!</v>
      </c>
    </row>
    <row r="951" customHeight="1" spans="1:4">
      <c r="A951" s="245" t="s">
        <v>792</v>
      </c>
      <c r="B951" s="233"/>
      <c r="C951" s="233"/>
      <c r="D951" s="234" t="e">
        <f t="shared" si="14"/>
        <v>#DIV/0!</v>
      </c>
    </row>
    <row r="952" customHeight="1" spans="1:4">
      <c r="A952" s="245" t="s">
        <v>793</v>
      </c>
      <c r="B952" s="233">
        <f>SUM(B953:B958)</f>
        <v>0</v>
      </c>
      <c r="C952" s="233">
        <f>SUM(C953:C958)</f>
        <v>0</v>
      </c>
      <c r="D952" s="234" t="e">
        <f t="shared" si="14"/>
        <v>#DIV/0!</v>
      </c>
    </row>
    <row r="953" customHeight="1" spans="1:4">
      <c r="A953" s="245" t="s">
        <v>73</v>
      </c>
      <c r="B953" s="233"/>
      <c r="C953" s="233"/>
      <c r="D953" s="234" t="e">
        <f t="shared" si="14"/>
        <v>#DIV/0!</v>
      </c>
    </row>
    <row r="954" customHeight="1" spans="1:4">
      <c r="A954" s="245" t="s">
        <v>74</v>
      </c>
      <c r="B954" s="233"/>
      <c r="C954" s="233"/>
      <c r="D954" s="234" t="e">
        <f t="shared" si="14"/>
        <v>#DIV/0!</v>
      </c>
    </row>
    <row r="955" customHeight="1" spans="1:4">
      <c r="A955" s="245" t="s">
        <v>75</v>
      </c>
      <c r="B955" s="233"/>
      <c r="C955" s="233"/>
      <c r="D955" s="234" t="e">
        <f t="shared" si="14"/>
        <v>#DIV/0!</v>
      </c>
    </row>
    <row r="956" customHeight="1" spans="1:4">
      <c r="A956" s="245" t="s">
        <v>779</v>
      </c>
      <c r="B956" s="233"/>
      <c r="C956" s="233"/>
      <c r="D956" s="234" t="e">
        <f t="shared" si="14"/>
        <v>#DIV/0!</v>
      </c>
    </row>
    <row r="957" customHeight="1" spans="1:4">
      <c r="A957" s="245" t="s">
        <v>794</v>
      </c>
      <c r="B957" s="233"/>
      <c r="C957" s="233"/>
      <c r="D957" s="234" t="e">
        <f t="shared" si="14"/>
        <v>#DIV/0!</v>
      </c>
    </row>
    <row r="958" customHeight="1" spans="1:4">
      <c r="A958" s="245" t="s">
        <v>795</v>
      </c>
      <c r="B958" s="233"/>
      <c r="C958" s="233"/>
      <c r="D958" s="234" t="e">
        <f t="shared" si="14"/>
        <v>#DIV/0!</v>
      </c>
    </row>
    <row r="959" customHeight="1" spans="1:4">
      <c r="A959" s="245" t="s">
        <v>796</v>
      </c>
      <c r="B959" s="233">
        <f>SUM(B960:B963)</f>
        <v>0</v>
      </c>
      <c r="C959" s="233">
        <f>SUM(C960:C963)</f>
        <v>0</v>
      </c>
      <c r="D959" s="234" t="e">
        <f t="shared" si="14"/>
        <v>#DIV/0!</v>
      </c>
    </row>
    <row r="960" customHeight="1" spans="1:4">
      <c r="A960" s="245" t="s">
        <v>797</v>
      </c>
      <c r="B960" s="233"/>
      <c r="C960" s="233"/>
      <c r="D960" s="234" t="e">
        <f t="shared" si="14"/>
        <v>#DIV/0!</v>
      </c>
    </row>
    <row r="961" customHeight="1" spans="1:4">
      <c r="A961" s="245" t="s">
        <v>798</v>
      </c>
      <c r="B961" s="233"/>
      <c r="C961" s="233"/>
      <c r="D961" s="234" t="e">
        <f t="shared" si="14"/>
        <v>#DIV/0!</v>
      </c>
    </row>
    <row r="962" customHeight="1" spans="1:4">
      <c r="A962" s="245" t="s">
        <v>799</v>
      </c>
      <c r="B962" s="233"/>
      <c r="C962" s="233"/>
      <c r="D962" s="234" t="e">
        <f t="shared" si="14"/>
        <v>#DIV/0!</v>
      </c>
    </row>
    <row r="963" customHeight="1" spans="1:4">
      <c r="A963" s="245" t="s">
        <v>800</v>
      </c>
      <c r="B963" s="233"/>
      <c r="C963" s="233"/>
      <c r="D963" s="234" t="e">
        <f t="shared" si="14"/>
        <v>#DIV/0!</v>
      </c>
    </row>
    <row r="964" customHeight="1" spans="1:4">
      <c r="A964" s="245" t="s">
        <v>801</v>
      </c>
      <c r="B964" s="233">
        <f>SUM(B965:B966)</f>
        <v>3</v>
      </c>
      <c r="C964" s="233">
        <f>SUM(C965:C966)</f>
        <v>3</v>
      </c>
      <c r="D964" s="234">
        <f t="shared" si="14"/>
        <v>1</v>
      </c>
    </row>
    <row r="965" customHeight="1" spans="1:4">
      <c r="A965" s="245" t="s">
        <v>802</v>
      </c>
      <c r="B965" s="233">
        <v>3</v>
      </c>
      <c r="C965" s="233">
        <v>3</v>
      </c>
      <c r="D965" s="234">
        <f t="shared" si="14"/>
        <v>1</v>
      </c>
    </row>
    <row r="966" customHeight="1" spans="1:4">
      <c r="A966" s="245" t="s">
        <v>803</v>
      </c>
      <c r="B966" s="233"/>
      <c r="C966" s="233"/>
      <c r="D966" s="234" t="e">
        <f t="shared" ref="D966:D1029" si="15">C966/B966</f>
        <v>#DIV/0!</v>
      </c>
    </row>
    <row r="967" customHeight="1" spans="1:4">
      <c r="A967" s="245" t="s">
        <v>804</v>
      </c>
      <c r="B967" s="233">
        <f>SUM(B968,B978,B994,B999,B1010,B1017,B1025)</f>
        <v>1370</v>
      </c>
      <c r="C967" s="233">
        <f>SUM(C968,C978,C994,C999,C1010,C1017,C1025)</f>
        <v>1400</v>
      </c>
      <c r="D967" s="234">
        <f t="shared" si="15"/>
        <v>1.02189781021898</v>
      </c>
    </row>
    <row r="968" customHeight="1" spans="1:4">
      <c r="A968" s="245" t="s">
        <v>805</v>
      </c>
      <c r="B968" s="233">
        <f>SUM(B969:B977)</f>
        <v>0</v>
      </c>
      <c r="C968" s="233">
        <f>SUM(C969:C977)</f>
        <v>0</v>
      </c>
      <c r="D968" s="234" t="e">
        <f t="shared" si="15"/>
        <v>#DIV/0!</v>
      </c>
    </row>
    <row r="969" customHeight="1" spans="1:4">
      <c r="A969" s="245" t="s">
        <v>73</v>
      </c>
      <c r="B969" s="233"/>
      <c r="C969" s="233"/>
      <c r="D969" s="234" t="e">
        <f t="shared" si="15"/>
        <v>#DIV/0!</v>
      </c>
    </row>
    <row r="970" customHeight="1" spans="1:4">
      <c r="A970" s="245" t="s">
        <v>74</v>
      </c>
      <c r="B970" s="233"/>
      <c r="C970" s="233"/>
      <c r="D970" s="234" t="e">
        <f t="shared" si="15"/>
        <v>#DIV/0!</v>
      </c>
    </row>
    <row r="971" customHeight="1" spans="1:4">
      <c r="A971" s="245" t="s">
        <v>75</v>
      </c>
      <c r="B971" s="233"/>
      <c r="C971" s="233"/>
      <c r="D971" s="234" t="e">
        <f t="shared" si="15"/>
        <v>#DIV/0!</v>
      </c>
    </row>
    <row r="972" customHeight="1" spans="1:4">
      <c r="A972" s="245" t="s">
        <v>806</v>
      </c>
      <c r="B972" s="233"/>
      <c r="C972" s="233"/>
      <c r="D972" s="234" t="e">
        <f t="shared" si="15"/>
        <v>#DIV/0!</v>
      </c>
    </row>
    <row r="973" customHeight="1" spans="1:4">
      <c r="A973" s="245" t="s">
        <v>807</v>
      </c>
      <c r="B973" s="233"/>
      <c r="C973" s="233"/>
      <c r="D973" s="234" t="e">
        <f t="shared" si="15"/>
        <v>#DIV/0!</v>
      </c>
    </row>
    <row r="974" customHeight="1" spans="1:4">
      <c r="A974" s="245" t="s">
        <v>808</v>
      </c>
      <c r="B974" s="233"/>
      <c r="C974" s="233"/>
      <c r="D974" s="234" t="e">
        <f t="shared" si="15"/>
        <v>#DIV/0!</v>
      </c>
    </row>
    <row r="975" customHeight="1" spans="1:4">
      <c r="A975" s="245" t="s">
        <v>809</v>
      </c>
      <c r="B975" s="233"/>
      <c r="C975" s="233"/>
      <c r="D975" s="234" t="e">
        <f t="shared" si="15"/>
        <v>#DIV/0!</v>
      </c>
    </row>
    <row r="976" customHeight="1" spans="1:4">
      <c r="A976" s="245" t="s">
        <v>810</v>
      </c>
      <c r="B976" s="233"/>
      <c r="C976" s="233"/>
      <c r="D976" s="234" t="e">
        <f t="shared" si="15"/>
        <v>#DIV/0!</v>
      </c>
    </row>
    <row r="977" customHeight="1" spans="1:4">
      <c r="A977" s="245" t="s">
        <v>811</v>
      </c>
      <c r="B977" s="233"/>
      <c r="C977" s="233"/>
      <c r="D977" s="234" t="e">
        <f t="shared" si="15"/>
        <v>#DIV/0!</v>
      </c>
    </row>
    <row r="978" customHeight="1" spans="1:4">
      <c r="A978" s="245" t="s">
        <v>812</v>
      </c>
      <c r="B978" s="233">
        <f>SUM(B979:B993)</f>
        <v>57</v>
      </c>
      <c r="C978" s="233">
        <f>SUM(C979:C993)</f>
        <v>57</v>
      </c>
      <c r="D978" s="234">
        <f t="shared" si="15"/>
        <v>1</v>
      </c>
    </row>
    <row r="979" customHeight="1" spans="1:4">
      <c r="A979" s="245" t="s">
        <v>73</v>
      </c>
      <c r="B979" s="233"/>
      <c r="C979" s="233"/>
      <c r="D979" s="234" t="e">
        <f t="shared" si="15"/>
        <v>#DIV/0!</v>
      </c>
    </row>
    <row r="980" customHeight="1" spans="1:4">
      <c r="A980" s="245" t="s">
        <v>74</v>
      </c>
      <c r="B980" s="233"/>
      <c r="C980" s="233"/>
      <c r="D980" s="234" t="e">
        <f t="shared" si="15"/>
        <v>#DIV/0!</v>
      </c>
    </row>
    <row r="981" customHeight="1" spans="1:4">
      <c r="A981" s="245" t="s">
        <v>75</v>
      </c>
      <c r="B981" s="233"/>
      <c r="C981" s="233"/>
      <c r="D981" s="234" t="e">
        <f t="shared" si="15"/>
        <v>#DIV/0!</v>
      </c>
    </row>
    <row r="982" customHeight="1" spans="1:4">
      <c r="A982" s="245" t="s">
        <v>813</v>
      </c>
      <c r="B982" s="233"/>
      <c r="C982" s="233"/>
      <c r="D982" s="234" t="e">
        <f t="shared" si="15"/>
        <v>#DIV/0!</v>
      </c>
    </row>
    <row r="983" customHeight="1" spans="1:4">
      <c r="A983" s="245" t="s">
        <v>814</v>
      </c>
      <c r="B983" s="233"/>
      <c r="C983" s="233"/>
      <c r="D983" s="234" t="e">
        <f t="shared" si="15"/>
        <v>#DIV/0!</v>
      </c>
    </row>
    <row r="984" customHeight="1" spans="1:4">
      <c r="A984" s="245" t="s">
        <v>815</v>
      </c>
      <c r="B984" s="233"/>
      <c r="C984" s="233"/>
      <c r="D984" s="234" t="e">
        <f t="shared" si="15"/>
        <v>#DIV/0!</v>
      </c>
    </row>
    <row r="985" customHeight="1" spans="1:4">
      <c r="A985" s="245" t="s">
        <v>816</v>
      </c>
      <c r="B985" s="233"/>
      <c r="C985" s="233"/>
      <c r="D985" s="234" t="e">
        <f t="shared" si="15"/>
        <v>#DIV/0!</v>
      </c>
    </row>
    <row r="986" customHeight="1" spans="1:4">
      <c r="A986" s="245" t="s">
        <v>817</v>
      </c>
      <c r="B986" s="233"/>
      <c r="C986" s="233"/>
      <c r="D986" s="234" t="e">
        <f t="shared" si="15"/>
        <v>#DIV/0!</v>
      </c>
    </row>
    <row r="987" customHeight="1" spans="1:4">
      <c r="A987" s="245" t="s">
        <v>818</v>
      </c>
      <c r="B987" s="233"/>
      <c r="C987" s="233"/>
      <c r="D987" s="234" t="e">
        <f t="shared" si="15"/>
        <v>#DIV/0!</v>
      </c>
    </row>
    <row r="988" customHeight="1" spans="1:4">
      <c r="A988" s="245" t="s">
        <v>819</v>
      </c>
      <c r="B988" s="233"/>
      <c r="C988" s="233"/>
      <c r="D988" s="234" t="e">
        <f t="shared" si="15"/>
        <v>#DIV/0!</v>
      </c>
    </row>
    <row r="989" customHeight="1" spans="1:4">
      <c r="A989" s="245" t="s">
        <v>820</v>
      </c>
      <c r="B989" s="233"/>
      <c r="C989" s="233"/>
      <c r="D989" s="234" t="e">
        <f t="shared" si="15"/>
        <v>#DIV/0!</v>
      </c>
    </row>
    <row r="990" customHeight="1" spans="1:4">
      <c r="A990" s="245" t="s">
        <v>821</v>
      </c>
      <c r="B990" s="233"/>
      <c r="C990" s="233"/>
      <c r="D990" s="234" t="e">
        <f t="shared" si="15"/>
        <v>#DIV/0!</v>
      </c>
    </row>
    <row r="991" customHeight="1" spans="1:4">
      <c r="A991" s="245" t="s">
        <v>822</v>
      </c>
      <c r="B991" s="233"/>
      <c r="C991" s="233"/>
      <c r="D991" s="234" t="e">
        <f t="shared" si="15"/>
        <v>#DIV/0!</v>
      </c>
    </row>
    <row r="992" customHeight="1" spans="1:4">
      <c r="A992" s="245" t="s">
        <v>823</v>
      </c>
      <c r="B992" s="233"/>
      <c r="C992" s="233"/>
      <c r="D992" s="234" t="e">
        <f t="shared" si="15"/>
        <v>#DIV/0!</v>
      </c>
    </row>
    <row r="993" customHeight="1" spans="1:4">
      <c r="A993" s="245" t="s">
        <v>824</v>
      </c>
      <c r="B993" s="233">
        <v>57</v>
      </c>
      <c r="C993" s="233">
        <v>57</v>
      </c>
      <c r="D993" s="234">
        <f t="shared" si="15"/>
        <v>1</v>
      </c>
    </row>
    <row r="994" customHeight="1" spans="1:4">
      <c r="A994" s="245" t="s">
        <v>825</v>
      </c>
      <c r="B994" s="233">
        <f>SUM(B995:B998)</f>
        <v>0</v>
      </c>
      <c r="C994" s="233">
        <f>SUM(C995:C998)</f>
        <v>0</v>
      </c>
      <c r="D994" s="234" t="e">
        <f t="shared" si="15"/>
        <v>#DIV/0!</v>
      </c>
    </row>
    <row r="995" customHeight="1" spans="1:4">
      <c r="A995" s="245" t="s">
        <v>73</v>
      </c>
      <c r="B995" s="233"/>
      <c r="C995" s="233"/>
      <c r="D995" s="234" t="e">
        <f t="shared" si="15"/>
        <v>#DIV/0!</v>
      </c>
    </row>
    <row r="996" customHeight="1" spans="1:4">
      <c r="A996" s="245" t="s">
        <v>74</v>
      </c>
      <c r="B996" s="233"/>
      <c r="C996" s="233"/>
      <c r="D996" s="234" t="e">
        <f t="shared" si="15"/>
        <v>#DIV/0!</v>
      </c>
    </row>
    <row r="997" customHeight="1" spans="1:4">
      <c r="A997" s="245" t="s">
        <v>75</v>
      </c>
      <c r="B997" s="233"/>
      <c r="C997" s="233"/>
      <c r="D997" s="234" t="e">
        <f t="shared" si="15"/>
        <v>#DIV/0!</v>
      </c>
    </row>
    <row r="998" customHeight="1" spans="1:4">
      <c r="A998" s="245" t="s">
        <v>826</v>
      </c>
      <c r="B998" s="233"/>
      <c r="C998" s="233"/>
      <c r="D998" s="234" t="e">
        <f t="shared" si="15"/>
        <v>#DIV/0!</v>
      </c>
    </row>
    <row r="999" customHeight="1" spans="1:4">
      <c r="A999" s="245" t="s">
        <v>827</v>
      </c>
      <c r="B999" s="233">
        <f>SUM(B1000:B1009)</f>
        <v>1273</v>
      </c>
      <c r="C999" s="233">
        <f>SUM(C1000:C1009)</f>
        <v>1303</v>
      </c>
      <c r="D999" s="234">
        <f t="shared" si="15"/>
        <v>1.02356637863315</v>
      </c>
    </row>
    <row r="1000" customHeight="1" spans="1:4">
      <c r="A1000" s="245" t="s">
        <v>73</v>
      </c>
      <c r="B1000" s="236">
        <v>255</v>
      </c>
      <c r="C1000" s="236">
        <v>255</v>
      </c>
      <c r="D1000" s="234">
        <f t="shared" si="15"/>
        <v>1</v>
      </c>
    </row>
    <row r="1001" customHeight="1" spans="1:4">
      <c r="A1001" s="245" t="s">
        <v>74</v>
      </c>
      <c r="B1001" s="236"/>
      <c r="C1001" s="236"/>
      <c r="D1001" s="234" t="e">
        <f t="shared" si="15"/>
        <v>#DIV/0!</v>
      </c>
    </row>
    <row r="1002" customHeight="1" spans="1:4">
      <c r="A1002" s="245" t="s">
        <v>75</v>
      </c>
      <c r="B1002" s="236"/>
      <c r="C1002" s="236"/>
      <c r="D1002" s="234" t="e">
        <f t="shared" si="15"/>
        <v>#DIV/0!</v>
      </c>
    </row>
    <row r="1003" customHeight="1" spans="1:4">
      <c r="A1003" s="245" t="s">
        <v>828</v>
      </c>
      <c r="B1003" s="236"/>
      <c r="C1003" s="236"/>
      <c r="D1003" s="234" t="e">
        <f t="shared" si="15"/>
        <v>#DIV/0!</v>
      </c>
    </row>
    <row r="1004" customHeight="1" spans="1:4">
      <c r="A1004" s="245" t="s">
        <v>829</v>
      </c>
      <c r="B1004" s="236"/>
      <c r="C1004" s="236"/>
      <c r="D1004" s="234" t="e">
        <f t="shared" si="15"/>
        <v>#DIV/0!</v>
      </c>
    </row>
    <row r="1005" customHeight="1" spans="1:4">
      <c r="A1005" s="245" t="s">
        <v>830</v>
      </c>
      <c r="B1005" s="236"/>
      <c r="C1005" s="236"/>
      <c r="D1005" s="234" t="e">
        <f t="shared" si="15"/>
        <v>#DIV/0!</v>
      </c>
    </row>
    <row r="1006" customHeight="1" spans="1:4">
      <c r="A1006" s="245" t="s">
        <v>831</v>
      </c>
      <c r="B1006" s="236"/>
      <c r="C1006" s="236"/>
      <c r="D1006" s="234" t="e">
        <f t="shared" si="15"/>
        <v>#DIV/0!</v>
      </c>
    </row>
    <row r="1007" customHeight="1" spans="1:4">
      <c r="A1007" s="245" t="s">
        <v>832</v>
      </c>
      <c r="B1007" s="236"/>
      <c r="C1007" s="236"/>
      <c r="D1007" s="234" t="e">
        <f t="shared" si="15"/>
        <v>#DIV/0!</v>
      </c>
    </row>
    <row r="1008" customHeight="1" spans="1:4">
      <c r="A1008" s="245" t="s">
        <v>82</v>
      </c>
      <c r="B1008" s="236"/>
      <c r="C1008" s="236"/>
      <c r="D1008" s="234" t="e">
        <f t="shared" si="15"/>
        <v>#DIV/0!</v>
      </c>
    </row>
    <row r="1009" customHeight="1" spans="1:4">
      <c r="A1009" s="245" t="s">
        <v>833</v>
      </c>
      <c r="B1009" s="236">
        <v>1018</v>
      </c>
      <c r="C1009" s="236">
        <v>1048</v>
      </c>
      <c r="D1009" s="234">
        <f t="shared" si="15"/>
        <v>1.0294695481336</v>
      </c>
    </row>
    <row r="1010" customHeight="1" spans="1:4">
      <c r="A1010" s="245" t="s">
        <v>834</v>
      </c>
      <c r="B1010" s="233">
        <f>SUM(B1011:B1016)</f>
        <v>0</v>
      </c>
      <c r="C1010" s="233">
        <f>SUM(C1011:C1016)</f>
        <v>0</v>
      </c>
      <c r="D1010" s="234" t="e">
        <f t="shared" si="15"/>
        <v>#DIV/0!</v>
      </c>
    </row>
    <row r="1011" customHeight="1" spans="1:4">
      <c r="A1011" s="245" t="s">
        <v>73</v>
      </c>
      <c r="B1011" s="233"/>
      <c r="C1011" s="233"/>
      <c r="D1011" s="234" t="e">
        <f t="shared" si="15"/>
        <v>#DIV/0!</v>
      </c>
    </row>
    <row r="1012" customHeight="1" spans="1:4">
      <c r="A1012" s="245" t="s">
        <v>74</v>
      </c>
      <c r="B1012" s="233"/>
      <c r="C1012" s="233"/>
      <c r="D1012" s="234" t="e">
        <f t="shared" si="15"/>
        <v>#DIV/0!</v>
      </c>
    </row>
    <row r="1013" customHeight="1" spans="1:4">
      <c r="A1013" s="245" t="s">
        <v>75</v>
      </c>
      <c r="B1013" s="233"/>
      <c r="C1013" s="233"/>
      <c r="D1013" s="234" t="e">
        <f t="shared" si="15"/>
        <v>#DIV/0!</v>
      </c>
    </row>
    <row r="1014" customHeight="1" spans="1:4">
      <c r="A1014" s="245" t="s">
        <v>835</v>
      </c>
      <c r="B1014" s="233"/>
      <c r="C1014" s="233"/>
      <c r="D1014" s="234" t="e">
        <f t="shared" si="15"/>
        <v>#DIV/0!</v>
      </c>
    </row>
    <row r="1015" customHeight="1" spans="1:4">
      <c r="A1015" s="245" t="s">
        <v>836</v>
      </c>
      <c r="B1015" s="233"/>
      <c r="C1015" s="233"/>
      <c r="D1015" s="234" t="e">
        <f t="shared" si="15"/>
        <v>#DIV/0!</v>
      </c>
    </row>
    <row r="1016" customHeight="1" spans="1:4">
      <c r="A1016" s="245" t="s">
        <v>837</v>
      </c>
      <c r="B1016" s="233"/>
      <c r="C1016" s="233"/>
      <c r="D1016" s="234" t="e">
        <f t="shared" si="15"/>
        <v>#DIV/0!</v>
      </c>
    </row>
    <row r="1017" customHeight="1" spans="1:4">
      <c r="A1017" s="245" t="s">
        <v>838</v>
      </c>
      <c r="B1017" s="233">
        <f>SUM(B1018:B1024)</f>
        <v>40</v>
      </c>
      <c r="C1017" s="233">
        <f>SUM(C1018:C1024)</f>
        <v>40</v>
      </c>
      <c r="D1017" s="234">
        <f t="shared" si="15"/>
        <v>1</v>
      </c>
    </row>
    <row r="1018" customHeight="1" spans="1:4">
      <c r="A1018" s="245" t="s">
        <v>73</v>
      </c>
      <c r="B1018" s="233"/>
      <c r="C1018" s="233"/>
      <c r="D1018" s="234" t="e">
        <f t="shared" si="15"/>
        <v>#DIV/0!</v>
      </c>
    </row>
    <row r="1019" customHeight="1" spans="1:4">
      <c r="A1019" s="245" t="s">
        <v>74</v>
      </c>
      <c r="B1019" s="233"/>
      <c r="C1019" s="233"/>
      <c r="D1019" s="234" t="e">
        <f t="shared" si="15"/>
        <v>#DIV/0!</v>
      </c>
    </row>
    <row r="1020" customHeight="1" spans="1:4">
      <c r="A1020" s="245" t="s">
        <v>75</v>
      </c>
      <c r="B1020" s="233"/>
      <c r="C1020" s="233"/>
      <c r="D1020" s="234" t="e">
        <f t="shared" si="15"/>
        <v>#DIV/0!</v>
      </c>
    </row>
    <row r="1021" customHeight="1" spans="1:4">
      <c r="A1021" s="245" t="s">
        <v>839</v>
      </c>
      <c r="B1021" s="233"/>
      <c r="C1021" s="233"/>
      <c r="D1021" s="234" t="e">
        <f t="shared" si="15"/>
        <v>#DIV/0!</v>
      </c>
    </row>
    <row r="1022" customHeight="1" spans="1:4">
      <c r="A1022" s="245" t="s">
        <v>840</v>
      </c>
      <c r="B1022" s="233">
        <v>40</v>
      </c>
      <c r="C1022" s="233">
        <v>40</v>
      </c>
      <c r="D1022" s="234">
        <f t="shared" si="15"/>
        <v>1</v>
      </c>
    </row>
    <row r="1023" customHeight="1" spans="1:4">
      <c r="A1023" s="245" t="s">
        <v>841</v>
      </c>
      <c r="B1023" s="233"/>
      <c r="C1023" s="233"/>
      <c r="D1023" s="234" t="e">
        <f t="shared" si="15"/>
        <v>#DIV/0!</v>
      </c>
    </row>
    <row r="1024" customHeight="1" spans="1:4">
      <c r="A1024" s="245" t="s">
        <v>842</v>
      </c>
      <c r="B1024" s="233"/>
      <c r="C1024" s="233"/>
      <c r="D1024" s="234" t="e">
        <f t="shared" si="15"/>
        <v>#DIV/0!</v>
      </c>
    </row>
    <row r="1025" customHeight="1" spans="1:4">
      <c r="A1025" s="245" t="s">
        <v>843</v>
      </c>
      <c r="B1025" s="233">
        <f>SUM(B1026:B1030)</f>
        <v>0</v>
      </c>
      <c r="C1025" s="233">
        <f>SUM(C1026:C1030)</f>
        <v>0</v>
      </c>
      <c r="D1025" s="234" t="e">
        <f t="shared" si="15"/>
        <v>#DIV/0!</v>
      </c>
    </row>
    <row r="1026" customHeight="1" spans="1:4">
      <c r="A1026" s="245" t="s">
        <v>844</v>
      </c>
      <c r="B1026" s="233"/>
      <c r="C1026" s="233"/>
      <c r="D1026" s="234" t="e">
        <f t="shared" si="15"/>
        <v>#DIV/0!</v>
      </c>
    </row>
    <row r="1027" customHeight="1" spans="1:4">
      <c r="A1027" s="245" t="s">
        <v>845</v>
      </c>
      <c r="B1027" s="233"/>
      <c r="C1027" s="233"/>
      <c r="D1027" s="234" t="e">
        <f t="shared" si="15"/>
        <v>#DIV/0!</v>
      </c>
    </row>
    <row r="1028" customHeight="1" spans="1:4">
      <c r="A1028" s="245" t="s">
        <v>846</v>
      </c>
      <c r="B1028" s="233"/>
      <c r="C1028" s="233"/>
      <c r="D1028" s="234" t="e">
        <f t="shared" si="15"/>
        <v>#DIV/0!</v>
      </c>
    </row>
    <row r="1029" customHeight="1" spans="1:4">
      <c r="A1029" s="245" t="s">
        <v>847</v>
      </c>
      <c r="B1029" s="233"/>
      <c r="C1029" s="233"/>
      <c r="D1029" s="234" t="e">
        <f t="shared" si="15"/>
        <v>#DIV/0!</v>
      </c>
    </row>
    <row r="1030" customHeight="1" spans="1:4">
      <c r="A1030" s="245" t="s">
        <v>848</v>
      </c>
      <c r="B1030" s="233"/>
      <c r="C1030" s="233"/>
      <c r="D1030" s="234" t="e">
        <f t="shared" ref="D1030:D1093" si="16">C1030/B1030</f>
        <v>#DIV/0!</v>
      </c>
    </row>
    <row r="1031" customHeight="1" spans="1:4">
      <c r="A1031" s="245" t="s">
        <v>849</v>
      </c>
      <c r="B1031" s="233">
        <f>SUM(B1032,B1042,B1048)</f>
        <v>1401</v>
      </c>
      <c r="C1031" s="233">
        <f>SUM(C1032,C1042,C1048)</f>
        <v>1400</v>
      </c>
      <c r="D1031" s="234">
        <f t="shared" si="16"/>
        <v>0.999286224125625</v>
      </c>
    </row>
    <row r="1032" customHeight="1" spans="1:4">
      <c r="A1032" s="245" t="s">
        <v>850</v>
      </c>
      <c r="B1032" s="233">
        <f>SUM(B1033:B1041)</f>
        <v>907</v>
      </c>
      <c r="C1032" s="233">
        <f>SUM(C1033:C1041)</f>
        <v>906</v>
      </c>
      <c r="D1032" s="234">
        <f t="shared" si="16"/>
        <v>0.998897464167585</v>
      </c>
    </row>
    <row r="1033" customHeight="1" spans="1:4">
      <c r="A1033" s="245" t="s">
        <v>73</v>
      </c>
      <c r="B1033" s="236">
        <v>172</v>
      </c>
      <c r="C1033" s="236">
        <v>172</v>
      </c>
      <c r="D1033" s="234">
        <f t="shared" si="16"/>
        <v>1</v>
      </c>
    </row>
    <row r="1034" customHeight="1" spans="1:4">
      <c r="A1034" s="245" t="s">
        <v>74</v>
      </c>
      <c r="B1034" s="236">
        <v>140</v>
      </c>
      <c r="C1034" s="236">
        <v>140</v>
      </c>
      <c r="D1034" s="234">
        <f t="shared" si="16"/>
        <v>1</v>
      </c>
    </row>
    <row r="1035" customHeight="1" spans="1:4">
      <c r="A1035" s="245" t="s">
        <v>75</v>
      </c>
      <c r="B1035" s="236"/>
      <c r="C1035" s="236">
        <v>0</v>
      </c>
      <c r="D1035" s="234" t="e">
        <f t="shared" si="16"/>
        <v>#DIV/0!</v>
      </c>
    </row>
    <row r="1036" customHeight="1" spans="1:4">
      <c r="A1036" s="245" t="s">
        <v>851</v>
      </c>
      <c r="B1036" s="236"/>
      <c r="C1036" s="236"/>
      <c r="D1036" s="234" t="e">
        <f t="shared" si="16"/>
        <v>#DIV/0!</v>
      </c>
    </row>
    <row r="1037" customHeight="1" spans="1:4">
      <c r="A1037" s="245" t="s">
        <v>852</v>
      </c>
      <c r="B1037" s="236"/>
      <c r="C1037" s="236"/>
      <c r="D1037" s="234" t="e">
        <f t="shared" si="16"/>
        <v>#DIV/0!</v>
      </c>
    </row>
    <row r="1038" customHeight="1" spans="1:4">
      <c r="A1038" s="245" t="s">
        <v>853</v>
      </c>
      <c r="B1038" s="236"/>
      <c r="C1038" s="236"/>
      <c r="D1038" s="234" t="e">
        <f t="shared" si="16"/>
        <v>#DIV/0!</v>
      </c>
    </row>
    <row r="1039" customHeight="1" spans="1:4">
      <c r="A1039" s="245" t="s">
        <v>854</v>
      </c>
      <c r="B1039" s="236"/>
      <c r="C1039" s="236"/>
      <c r="D1039" s="234" t="e">
        <f t="shared" si="16"/>
        <v>#DIV/0!</v>
      </c>
    </row>
    <row r="1040" customHeight="1" spans="1:4">
      <c r="A1040" s="245" t="s">
        <v>82</v>
      </c>
      <c r="B1040" s="236"/>
      <c r="C1040" s="236"/>
      <c r="D1040" s="234" t="e">
        <f t="shared" si="16"/>
        <v>#DIV/0!</v>
      </c>
    </row>
    <row r="1041" customHeight="1" spans="1:4">
      <c r="A1041" s="245" t="s">
        <v>855</v>
      </c>
      <c r="B1041" s="236">
        <v>595</v>
      </c>
      <c r="C1041" s="236">
        <v>594</v>
      </c>
      <c r="D1041" s="234">
        <f t="shared" si="16"/>
        <v>0.998319327731092</v>
      </c>
    </row>
    <row r="1042" customHeight="1" spans="1:4">
      <c r="A1042" s="245" t="s">
        <v>856</v>
      </c>
      <c r="B1042" s="233">
        <f>SUM(B1043:B1047)</f>
        <v>124</v>
      </c>
      <c r="C1042" s="233">
        <f>SUM(C1043:C1047)</f>
        <v>124</v>
      </c>
      <c r="D1042" s="234">
        <f t="shared" si="16"/>
        <v>1</v>
      </c>
    </row>
    <row r="1043" customHeight="1" spans="1:4">
      <c r="A1043" s="245" t="s">
        <v>73</v>
      </c>
      <c r="B1043" s="233"/>
      <c r="C1043" s="233"/>
      <c r="D1043" s="234" t="e">
        <f t="shared" si="16"/>
        <v>#DIV/0!</v>
      </c>
    </row>
    <row r="1044" customHeight="1" spans="1:4">
      <c r="A1044" s="245" t="s">
        <v>74</v>
      </c>
      <c r="B1044" s="233"/>
      <c r="C1044" s="233"/>
      <c r="D1044" s="234" t="e">
        <f t="shared" si="16"/>
        <v>#DIV/0!</v>
      </c>
    </row>
    <row r="1045" customHeight="1" spans="1:4">
      <c r="A1045" s="245" t="s">
        <v>75</v>
      </c>
      <c r="B1045" s="233"/>
      <c r="C1045" s="233"/>
      <c r="D1045" s="234" t="e">
        <f t="shared" si="16"/>
        <v>#DIV/0!</v>
      </c>
    </row>
    <row r="1046" customHeight="1" spans="1:4">
      <c r="A1046" s="245" t="s">
        <v>857</v>
      </c>
      <c r="B1046" s="233"/>
      <c r="C1046" s="233"/>
      <c r="D1046" s="234" t="e">
        <f t="shared" si="16"/>
        <v>#DIV/0!</v>
      </c>
    </row>
    <row r="1047" customHeight="1" spans="1:4">
      <c r="A1047" s="245" t="s">
        <v>858</v>
      </c>
      <c r="B1047" s="233">
        <v>124</v>
      </c>
      <c r="C1047" s="233">
        <v>124</v>
      </c>
      <c r="D1047" s="234">
        <f t="shared" si="16"/>
        <v>1</v>
      </c>
    </row>
    <row r="1048" customHeight="1" spans="1:4">
      <c r="A1048" s="245" t="s">
        <v>859</v>
      </c>
      <c r="B1048" s="233">
        <f>SUM(B1049:B1050)</f>
        <v>370</v>
      </c>
      <c r="C1048" s="233">
        <f>SUM(C1049:C1050)</f>
        <v>370</v>
      </c>
      <c r="D1048" s="234">
        <f t="shared" si="16"/>
        <v>1</v>
      </c>
    </row>
    <row r="1049" customHeight="1" spans="1:4">
      <c r="A1049" s="245" t="s">
        <v>860</v>
      </c>
      <c r="B1049" s="233"/>
      <c r="C1049" s="233"/>
      <c r="D1049" s="234" t="e">
        <f t="shared" si="16"/>
        <v>#DIV/0!</v>
      </c>
    </row>
    <row r="1050" customHeight="1" spans="1:4">
      <c r="A1050" s="245" t="s">
        <v>861</v>
      </c>
      <c r="B1050" s="233">
        <v>370</v>
      </c>
      <c r="C1050" s="233">
        <v>370</v>
      </c>
      <c r="D1050" s="234">
        <f t="shared" si="16"/>
        <v>1</v>
      </c>
    </row>
    <row r="1051" customHeight="1" spans="1:4">
      <c r="A1051" s="245" t="s">
        <v>862</v>
      </c>
      <c r="B1051" s="233">
        <f>SUM(B1052,B1059,B1069,B1075,B1078)</f>
        <v>20</v>
      </c>
      <c r="C1051" s="233">
        <f>SUM(C1052,C1059,C1069,C1075,C1078)</f>
        <v>20</v>
      </c>
      <c r="D1051" s="234">
        <f t="shared" si="16"/>
        <v>1</v>
      </c>
    </row>
    <row r="1052" customHeight="1" spans="1:4">
      <c r="A1052" s="245" t="s">
        <v>863</v>
      </c>
      <c r="B1052" s="233">
        <f>SUM(B1053:B1058)</f>
        <v>0</v>
      </c>
      <c r="C1052" s="233">
        <f>SUM(C1053:C1058)</f>
        <v>0</v>
      </c>
      <c r="D1052" s="234" t="e">
        <f t="shared" si="16"/>
        <v>#DIV/0!</v>
      </c>
    </row>
    <row r="1053" customHeight="1" spans="1:4">
      <c r="A1053" s="245" t="s">
        <v>73</v>
      </c>
      <c r="B1053" s="233"/>
      <c r="C1053" s="233"/>
      <c r="D1053" s="234" t="e">
        <f t="shared" si="16"/>
        <v>#DIV/0!</v>
      </c>
    </row>
    <row r="1054" customHeight="1" spans="1:4">
      <c r="A1054" s="245" t="s">
        <v>74</v>
      </c>
      <c r="B1054" s="233"/>
      <c r="C1054" s="233"/>
      <c r="D1054" s="234" t="e">
        <f t="shared" si="16"/>
        <v>#DIV/0!</v>
      </c>
    </row>
    <row r="1055" customHeight="1" spans="1:4">
      <c r="A1055" s="245" t="s">
        <v>75</v>
      </c>
      <c r="B1055" s="233"/>
      <c r="C1055" s="233"/>
      <c r="D1055" s="234" t="e">
        <f t="shared" si="16"/>
        <v>#DIV/0!</v>
      </c>
    </row>
    <row r="1056" customHeight="1" spans="1:4">
      <c r="A1056" s="245" t="s">
        <v>864</v>
      </c>
      <c r="B1056" s="233"/>
      <c r="C1056" s="233"/>
      <c r="D1056" s="234" t="e">
        <f t="shared" si="16"/>
        <v>#DIV/0!</v>
      </c>
    </row>
    <row r="1057" customHeight="1" spans="1:4">
      <c r="A1057" s="245" t="s">
        <v>82</v>
      </c>
      <c r="B1057" s="233"/>
      <c r="C1057" s="233"/>
      <c r="D1057" s="234" t="e">
        <f t="shared" si="16"/>
        <v>#DIV/0!</v>
      </c>
    </row>
    <row r="1058" customHeight="1" spans="1:4">
      <c r="A1058" s="245" t="s">
        <v>865</v>
      </c>
      <c r="B1058" s="233"/>
      <c r="C1058" s="233"/>
      <c r="D1058" s="234" t="e">
        <f t="shared" si="16"/>
        <v>#DIV/0!</v>
      </c>
    </row>
    <row r="1059" customHeight="1" spans="1:4">
      <c r="A1059" s="245" t="s">
        <v>866</v>
      </c>
      <c r="B1059" s="233">
        <f>SUM(B1060:B1068)</f>
        <v>0</v>
      </c>
      <c r="C1059" s="233">
        <f>SUM(C1060:C1068)</f>
        <v>0</v>
      </c>
      <c r="D1059" s="234" t="e">
        <f t="shared" si="16"/>
        <v>#DIV/0!</v>
      </c>
    </row>
    <row r="1060" customHeight="1" spans="1:4">
      <c r="A1060" s="245" t="s">
        <v>867</v>
      </c>
      <c r="B1060" s="233"/>
      <c r="C1060" s="233"/>
      <c r="D1060" s="234" t="e">
        <f t="shared" si="16"/>
        <v>#DIV/0!</v>
      </c>
    </row>
    <row r="1061" customHeight="1" spans="1:4">
      <c r="A1061" s="245" t="s">
        <v>868</v>
      </c>
      <c r="B1061" s="233"/>
      <c r="C1061" s="233"/>
      <c r="D1061" s="234" t="e">
        <f t="shared" si="16"/>
        <v>#DIV/0!</v>
      </c>
    </row>
    <row r="1062" customHeight="1" spans="1:4">
      <c r="A1062" s="245" t="s">
        <v>869</v>
      </c>
      <c r="B1062" s="233"/>
      <c r="C1062" s="233"/>
      <c r="D1062" s="234" t="e">
        <f t="shared" si="16"/>
        <v>#DIV/0!</v>
      </c>
    </row>
    <row r="1063" customHeight="1" spans="1:4">
      <c r="A1063" s="245" t="s">
        <v>870</v>
      </c>
      <c r="B1063" s="233"/>
      <c r="C1063" s="233"/>
      <c r="D1063" s="234" t="e">
        <f t="shared" si="16"/>
        <v>#DIV/0!</v>
      </c>
    </row>
    <row r="1064" customHeight="1" spans="1:4">
      <c r="A1064" s="245" t="s">
        <v>871</v>
      </c>
      <c r="B1064" s="233"/>
      <c r="C1064" s="233"/>
      <c r="D1064" s="234" t="e">
        <f t="shared" si="16"/>
        <v>#DIV/0!</v>
      </c>
    </row>
    <row r="1065" customHeight="1" spans="1:4">
      <c r="A1065" s="245" t="s">
        <v>872</v>
      </c>
      <c r="B1065" s="233"/>
      <c r="C1065" s="233"/>
      <c r="D1065" s="234" t="e">
        <f t="shared" si="16"/>
        <v>#DIV/0!</v>
      </c>
    </row>
    <row r="1066" customHeight="1" spans="1:4">
      <c r="A1066" s="245" t="s">
        <v>873</v>
      </c>
      <c r="B1066" s="233"/>
      <c r="C1066" s="233"/>
      <c r="D1066" s="234" t="e">
        <f t="shared" si="16"/>
        <v>#DIV/0!</v>
      </c>
    </row>
    <row r="1067" customHeight="1" spans="1:4">
      <c r="A1067" s="245" t="s">
        <v>874</v>
      </c>
      <c r="B1067" s="233"/>
      <c r="C1067" s="233"/>
      <c r="D1067" s="234" t="e">
        <f t="shared" si="16"/>
        <v>#DIV/0!</v>
      </c>
    </row>
    <row r="1068" customHeight="1" spans="1:4">
      <c r="A1068" s="245" t="s">
        <v>875</v>
      </c>
      <c r="B1068" s="233"/>
      <c r="C1068" s="233"/>
      <c r="D1068" s="234" t="e">
        <f t="shared" si="16"/>
        <v>#DIV/0!</v>
      </c>
    </row>
    <row r="1069" customHeight="1" spans="1:4">
      <c r="A1069" s="245" t="s">
        <v>876</v>
      </c>
      <c r="B1069" s="233">
        <f>SUM(B1070:B1074)</f>
        <v>12</v>
      </c>
      <c r="C1069" s="233">
        <f>SUM(C1070:C1074)</f>
        <v>12</v>
      </c>
      <c r="D1069" s="234">
        <f t="shared" si="16"/>
        <v>1</v>
      </c>
    </row>
    <row r="1070" customHeight="1" spans="1:4">
      <c r="A1070" s="245" t="s">
        <v>877</v>
      </c>
      <c r="B1070" s="233"/>
      <c r="C1070" s="233"/>
      <c r="D1070" s="234" t="e">
        <f t="shared" si="16"/>
        <v>#DIV/0!</v>
      </c>
    </row>
    <row r="1071" customHeight="1" spans="1:4">
      <c r="A1071" s="247" t="s">
        <v>878</v>
      </c>
      <c r="B1071" s="233"/>
      <c r="C1071" s="233"/>
      <c r="D1071" s="234" t="e">
        <f t="shared" si="16"/>
        <v>#DIV/0!</v>
      </c>
    </row>
    <row r="1072" customHeight="1" spans="1:4">
      <c r="A1072" s="245" t="s">
        <v>879</v>
      </c>
      <c r="B1072" s="233"/>
      <c r="C1072" s="233"/>
      <c r="D1072" s="234" t="e">
        <f t="shared" si="16"/>
        <v>#DIV/0!</v>
      </c>
    </row>
    <row r="1073" customHeight="1" spans="1:4">
      <c r="A1073" s="245" t="s">
        <v>880</v>
      </c>
      <c r="B1073" s="233"/>
      <c r="C1073" s="233"/>
      <c r="D1073" s="234" t="e">
        <f t="shared" si="16"/>
        <v>#DIV/0!</v>
      </c>
    </row>
    <row r="1074" customHeight="1" spans="1:4">
      <c r="A1074" s="245" t="s">
        <v>881</v>
      </c>
      <c r="B1074" s="233">
        <v>12</v>
      </c>
      <c r="C1074" s="233">
        <v>12</v>
      </c>
      <c r="D1074" s="234">
        <f t="shared" si="16"/>
        <v>1</v>
      </c>
    </row>
    <row r="1075" customHeight="1" spans="1:4">
      <c r="A1075" s="245" t="s">
        <v>882</v>
      </c>
      <c r="B1075" s="233">
        <f>SUM(B1076:B1077)</f>
        <v>0</v>
      </c>
      <c r="C1075" s="233">
        <f>SUM(C1076:C1077)</f>
        <v>0</v>
      </c>
      <c r="D1075" s="234" t="e">
        <f t="shared" si="16"/>
        <v>#DIV/0!</v>
      </c>
    </row>
    <row r="1076" customHeight="1" spans="1:4">
      <c r="A1076" s="245" t="s">
        <v>883</v>
      </c>
      <c r="B1076" s="233"/>
      <c r="C1076" s="233"/>
      <c r="D1076" s="234" t="e">
        <f t="shared" si="16"/>
        <v>#DIV/0!</v>
      </c>
    </row>
    <row r="1077" customHeight="1" spans="1:4">
      <c r="A1077" s="245" t="s">
        <v>884</v>
      </c>
      <c r="B1077" s="233"/>
      <c r="C1077" s="233"/>
      <c r="D1077" s="234" t="e">
        <f t="shared" si="16"/>
        <v>#DIV/0!</v>
      </c>
    </row>
    <row r="1078" customHeight="1" spans="1:4">
      <c r="A1078" s="245" t="s">
        <v>885</v>
      </c>
      <c r="B1078" s="233">
        <f>SUM(B1079,B1080)</f>
        <v>8</v>
      </c>
      <c r="C1078" s="233">
        <f>SUM(C1079,C1080)</f>
        <v>8</v>
      </c>
      <c r="D1078" s="234">
        <f t="shared" si="16"/>
        <v>1</v>
      </c>
    </row>
    <row r="1079" customHeight="1" spans="1:4">
      <c r="A1079" s="245" t="s">
        <v>886</v>
      </c>
      <c r="B1079" s="233">
        <v>8</v>
      </c>
      <c r="C1079" s="233">
        <v>8</v>
      </c>
      <c r="D1079" s="234">
        <f t="shared" si="16"/>
        <v>1</v>
      </c>
    </row>
    <row r="1080" customHeight="1" spans="1:4">
      <c r="A1080" s="245" t="s">
        <v>887</v>
      </c>
      <c r="B1080" s="233"/>
      <c r="C1080" s="233"/>
      <c r="D1080" s="234" t="e">
        <f t="shared" si="16"/>
        <v>#DIV/0!</v>
      </c>
    </row>
    <row r="1081" customHeight="1" spans="1:4">
      <c r="A1081" s="245" t="s">
        <v>888</v>
      </c>
      <c r="B1081" s="233">
        <f>SUM(B1082:B1090)</f>
        <v>0</v>
      </c>
      <c r="C1081" s="233">
        <f>SUM(C1082:C1090)</f>
        <v>0</v>
      </c>
      <c r="D1081" s="234" t="e">
        <f t="shared" si="16"/>
        <v>#DIV/0!</v>
      </c>
    </row>
    <row r="1082" customHeight="1" spans="1:4">
      <c r="A1082" s="245" t="s">
        <v>889</v>
      </c>
      <c r="B1082" s="233"/>
      <c r="C1082" s="233"/>
      <c r="D1082" s="234" t="e">
        <f t="shared" si="16"/>
        <v>#DIV/0!</v>
      </c>
    </row>
    <row r="1083" customHeight="1" spans="1:4">
      <c r="A1083" s="245" t="s">
        <v>890</v>
      </c>
      <c r="B1083" s="233"/>
      <c r="C1083" s="233"/>
      <c r="D1083" s="234" t="e">
        <f t="shared" si="16"/>
        <v>#DIV/0!</v>
      </c>
    </row>
    <row r="1084" customHeight="1" spans="1:4">
      <c r="A1084" s="245" t="s">
        <v>891</v>
      </c>
      <c r="B1084" s="233"/>
      <c r="C1084" s="233"/>
      <c r="D1084" s="234" t="e">
        <f t="shared" si="16"/>
        <v>#DIV/0!</v>
      </c>
    </row>
    <row r="1085" customHeight="1" spans="1:4">
      <c r="A1085" s="245" t="s">
        <v>892</v>
      </c>
      <c r="B1085" s="233"/>
      <c r="C1085" s="233"/>
      <c r="D1085" s="234" t="e">
        <f t="shared" si="16"/>
        <v>#DIV/0!</v>
      </c>
    </row>
    <row r="1086" customHeight="1" spans="1:4">
      <c r="A1086" s="245" t="s">
        <v>893</v>
      </c>
      <c r="B1086" s="233"/>
      <c r="C1086" s="233"/>
      <c r="D1086" s="234" t="e">
        <f t="shared" si="16"/>
        <v>#DIV/0!</v>
      </c>
    </row>
    <row r="1087" customHeight="1" spans="1:4">
      <c r="A1087" s="245" t="s">
        <v>894</v>
      </c>
      <c r="B1087" s="233"/>
      <c r="C1087" s="233"/>
      <c r="D1087" s="234" t="e">
        <f t="shared" si="16"/>
        <v>#DIV/0!</v>
      </c>
    </row>
    <row r="1088" customHeight="1" spans="1:4">
      <c r="A1088" s="245" t="s">
        <v>895</v>
      </c>
      <c r="B1088" s="233"/>
      <c r="C1088" s="233"/>
      <c r="D1088" s="234" t="e">
        <f t="shared" si="16"/>
        <v>#DIV/0!</v>
      </c>
    </row>
    <row r="1089" customHeight="1" spans="1:4">
      <c r="A1089" s="245" t="s">
        <v>896</v>
      </c>
      <c r="B1089" s="233"/>
      <c r="C1089" s="233"/>
      <c r="D1089" s="234" t="e">
        <f t="shared" si="16"/>
        <v>#DIV/0!</v>
      </c>
    </row>
    <row r="1090" customHeight="1" spans="1:4">
      <c r="A1090" s="245" t="s">
        <v>897</v>
      </c>
      <c r="B1090" s="233"/>
      <c r="C1090" s="233"/>
      <c r="D1090" s="234" t="e">
        <f t="shared" si="16"/>
        <v>#DIV/0!</v>
      </c>
    </row>
    <row r="1091" customHeight="1" spans="1:4">
      <c r="A1091" s="245" t="s">
        <v>898</v>
      </c>
      <c r="B1091" s="233">
        <f>SUM(B1092,B1119,B1134)</f>
        <v>244</v>
      </c>
      <c r="C1091" s="233">
        <f>SUM(C1092,C1119,C1134)</f>
        <v>1500</v>
      </c>
      <c r="D1091" s="234">
        <f t="shared" si="16"/>
        <v>6.14754098360656</v>
      </c>
    </row>
    <row r="1092" customHeight="1" spans="1:4">
      <c r="A1092" s="245" t="s">
        <v>899</v>
      </c>
      <c r="B1092" s="233">
        <f>SUM(B1093:B1118)</f>
        <v>244</v>
      </c>
      <c r="C1092" s="233">
        <f>SUM(C1093:C1118)</f>
        <v>1500</v>
      </c>
      <c r="D1092" s="234">
        <f t="shared" si="16"/>
        <v>6.14754098360656</v>
      </c>
    </row>
    <row r="1093" customHeight="1" spans="1:4">
      <c r="A1093" s="245" t="s">
        <v>73</v>
      </c>
      <c r="B1093" s="236"/>
      <c r="C1093" s="236">
        <v>600</v>
      </c>
      <c r="D1093" s="234" t="e">
        <f t="shared" si="16"/>
        <v>#DIV/0!</v>
      </c>
    </row>
    <row r="1094" customHeight="1" spans="1:4">
      <c r="A1094" s="245" t="s">
        <v>74</v>
      </c>
      <c r="B1094" s="236"/>
      <c r="C1094" s="236"/>
      <c r="D1094" s="234" t="e">
        <f t="shared" ref="D1094:D1157" si="17">C1094/B1094</f>
        <v>#DIV/0!</v>
      </c>
    </row>
    <row r="1095" customHeight="1" spans="1:4">
      <c r="A1095" s="245" t="s">
        <v>75</v>
      </c>
      <c r="B1095" s="236"/>
      <c r="C1095" s="236"/>
      <c r="D1095" s="234" t="e">
        <f t="shared" si="17"/>
        <v>#DIV/0!</v>
      </c>
    </row>
    <row r="1096" customHeight="1" spans="1:4">
      <c r="A1096" s="245" t="s">
        <v>900</v>
      </c>
      <c r="B1096" s="236"/>
      <c r="C1096" s="236"/>
      <c r="D1096" s="234" t="e">
        <f t="shared" si="17"/>
        <v>#DIV/0!</v>
      </c>
    </row>
    <row r="1097" customHeight="1" spans="1:4">
      <c r="A1097" s="245" t="s">
        <v>901</v>
      </c>
      <c r="B1097" s="236">
        <v>5</v>
      </c>
      <c r="C1097" s="236">
        <v>5</v>
      </c>
      <c r="D1097" s="234">
        <f t="shared" si="17"/>
        <v>1</v>
      </c>
    </row>
    <row r="1098" customHeight="1" spans="1:4">
      <c r="A1098" s="245" t="s">
        <v>902</v>
      </c>
      <c r="B1098" s="236">
        <v>239</v>
      </c>
      <c r="C1098" s="236">
        <v>239</v>
      </c>
      <c r="D1098" s="234">
        <f t="shared" si="17"/>
        <v>1</v>
      </c>
    </row>
    <row r="1099" customHeight="1" spans="1:4">
      <c r="A1099" s="245" t="s">
        <v>903</v>
      </c>
      <c r="B1099" s="236"/>
      <c r="C1099" s="236"/>
      <c r="D1099" s="234" t="e">
        <f t="shared" si="17"/>
        <v>#DIV/0!</v>
      </c>
    </row>
    <row r="1100" customHeight="1" spans="1:4">
      <c r="A1100" s="245" t="s">
        <v>904</v>
      </c>
      <c r="B1100" s="236"/>
      <c r="C1100" s="236"/>
      <c r="D1100" s="234" t="e">
        <f t="shared" si="17"/>
        <v>#DIV/0!</v>
      </c>
    </row>
    <row r="1101" customHeight="1" spans="1:4">
      <c r="A1101" s="245" t="s">
        <v>905</v>
      </c>
      <c r="B1101" s="236"/>
      <c r="C1101" s="236"/>
      <c r="D1101" s="234" t="e">
        <f t="shared" si="17"/>
        <v>#DIV/0!</v>
      </c>
    </row>
    <row r="1102" customHeight="1" spans="1:4">
      <c r="A1102" s="245" t="s">
        <v>906</v>
      </c>
      <c r="B1102" s="236"/>
      <c r="C1102" s="236"/>
      <c r="D1102" s="234" t="e">
        <f t="shared" si="17"/>
        <v>#DIV/0!</v>
      </c>
    </row>
    <row r="1103" customHeight="1" spans="1:4">
      <c r="A1103" s="245" t="s">
        <v>907</v>
      </c>
      <c r="B1103" s="236"/>
      <c r="C1103" s="236"/>
      <c r="D1103" s="234" t="e">
        <f t="shared" si="17"/>
        <v>#DIV/0!</v>
      </c>
    </row>
    <row r="1104" customHeight="1" spans="1:4">
      <c r="A1104" s="245" t="s">
        <v>908</v>
      </c>
      <c r="B1104" s="236"/>
      <c r="C1104" s="236"/>
      <c r="D1104" s="234" t="e">
        <f t="shared" si="17"/>
        <v>#DIV/0!</v>
      </c>
    </row>
    <row r="1105" customHeight="1" spans="1:4">
      <c r="A1105" s="245" t="s">
        <v>909</v>
      </c>
      <c r="B1105" s="236"/>
      <c r="C1105" s="236"/>
      <c r="D1105" s="234" t="e">
        <f t="shared" si="17"/>
        <v>#DIV/0!</v>
      </c>
    </row>
    <row r="1106" customHeight="1" spans="1:4">
      <c r="A1106" s="245" t="s">
        <v>910</v>
      </c>
      <c r="B1106" s="236"/>
      <c r="C1106" s="236"/>
      <c r="D1106" s="234" t="e">
        <f t="shared" si="17"/>
        <v>#DIV/0!</v>
      </c>
    </row>
    <row r="1107" customHeight="1" spans="1:4">
      <c r="A1107" s="245" t="s">
        <v>911</v>
      </c>
      <c r="B1107" s="236"/>
      <c r="C1107" s="236"/>
      <c r="D1107" s="234" t="e">
        <f t="shared" si="17"/>
        <v>#DIV/0!</v>
      </c>
    </row>
    <row r="1108" customHeight="1" spans="1:4">
      <c r="A1108" s="245" t="s">
        <v>912</v>
      </c>
      <c r="B1108" s="236"/>
      <c r="C1108" s="236"/>
      <c r="D1108" s="234" t="e">
        <f t="shared" si="17"/>
        <v>#DIV/0!</v>
      </c>
    </row>
    <row r="1109" customHeight="1" spans="1:4">
      <c r="A1109" s="245" t="s">
        <v>913</v>
      </c>
      <c r="B1109" s="236"/>
      <c r="C1109" s="236"/>
      <c r="D1109" s="234" t="e">
        <f t="shared" si="17"/>
        <v>#DIV/0!</v>
      </c>
    </row>
    <row r="1110" customHeight="1" spans="1:4">
      <c r="A1110" s="245" t="s">
        <v>914</v>
      </c>
      <c r="B1110" s="236"/>
      <c r="C1110" s="236"/>
      <c r="D1110" s="234" t="e">
        <f t="shared" si="17"/>
        <v>#DIV/0!</v>
      </c>
    </row>
    <row r="1111" customHeight="1" spans="1:4">
      <c r="A1111" s="245" t="s">
        <v>915</v>
      </c>
      <c r="B1111" s="236"/>
      <c r="C1111" s="236"/>
      <c r="D1111" s="234" t="e">
        <f t="shared" si="17"/>
        <v>#DIV/0!</v>
      </c>
    </row>
    <row r="1112" customHeight="1" spans="1:4">
      <c r="A1112" s="245" t="s">
        <v>916</v>
      </c>
      <c r="B1112" s="236"/>
      <c r="C1112" s="236"/>
      <c r="D1112" s="234" t="e">
        <f t="shared" si="17"/>
        <v>#DIV/0!</v>
      </c>
    </row>
    <row r="1113" customHeight="1" spans="1:4">
      <c r="A1113" s="245" t="s">
        <v>917</v>
      </c>
      <c r="B1113" s="236"/>
      <c r="C1113" s="236"/>
      <c r="D1113" s="234" t="e">
        <f t="shared" si="17"/>
        <v>#DIV/0!</v>
      </c>
    </row>
    <row r="1114" customHeight="1" spans="1:4">
      <c r="A1114" s="245" t="s">
        <v>918</v>
      </c>
      <c r="B1114" s="236"/>
      <c r="C1114" s="236"/>
      <c r="D1114" s="234" t="e">
        <f t="shared" si="17"/>
        <v>#DIV/0!</v>
      </c>
    </row>
    <row r="1115" customHeight="1" spans="1:4">
      <c r="A1115" s="245" t="s">
        <v>919</v>
      </c>
      <c r="B1115" s="236"/>
      <c r="C1115" s="236"/>
      <c r="D1115" s="234" t="e">
        <f t="shared" si="17"/>
        <v>#DIV/0!</v>
      </c>
    </row>
    <row r="1116" customHeight="1" spans="1:4">
      <c r="A1116" s="245" t="s">
        <v>920</v>
      </c>
      <c r="B1116" s="236"/>
      <c r="C1116" s="236"/>
      <c r="D1116" s="234" t="e">
        <f t="shared" si="17"/>
        <v>#DIV/0!</v>
      </c>
    </row>
    <row r="1117" customHeight="1" spans="1:4">
      <c r="A1117" s="245" t="s">
        <v>82</v>
      </c>
      <c r="B1117" s="236"/>
      <c r="C1117" s="236"/>
      <c r="D1117" s="234" t="e">
        <f t="shared" si="17"/>
        <v>#DIV/0!</v>
      </c>
    </row>
    <row r="1118" customHeight="1" spans="1:4">
      <c r="A1118" s="245" t="s">
        <v>921</v>
      </c>
      <c r="B1118" s="236"/>
      <c r="C1118" s="236">
        <v>656</v>
      </c>
      <c r="D1118" s="234" t="e">
        <f t="shared" si="17"/>
        <v>#DIV/0!</v>
      </c>
    </row>
    <row r="1119" customHeight="1" spans="1:4">
      <c r="A1119" s="245" t="s">
        <v>922</v>
      </c>
      <c r="B1119" s="233">
        <f>SUM(B1120:B1134)</f>
        <v>0</v>
      </c>
      <c r="C1119" s="233">
        <f>SUM(C1120:C1134)</f>
        <v>0</v>
      </c>
      <c r="D1119" s="234" t="e">
        <f t="shared" si="17"/>
        <v>#DIV/0!</v>
      </c>
    </row>
    <row r="1120" customHeight="1" spans="1:4">
      <c r="A1120" s="245" t="s">
        <v>73</v>
      </c>
      <c r="B1120" s="233"/>
      <c r="C1120" s="233"/>
      <c r="D1120" s="234" t="e">
        <f t="shared" si="17"/>
        <v>#DIV/0!</v>
      </c>
    </row>
    <row r="1121" customHeight="1" spans="1:4">
      <c r="A1121" s="245" t="s">
        <v>74</v>
      </c>
      <c r="B1121" s="233"/>
      <c r="C1121" s="233"/>
      <c r="D1121" s="234" t="e">
        <f t="shared" si="17"/>
        <v>#DIV/0!</v>
      </c>
    </row>
    <row r="1122" customHeight="1" spans="1:4">
      <c r="A1122" s="245" t="s">
        <v>75</v>
      </c>
      <c r="B1122" s="233"/>
      <c r="C1122" s="233"/>
      <c r="D1122" s="234" t="e">
        <f t="shared" si="17"/>
        <v>#DIV/0!</v>
      </c>
    </row>
    <row r="1123" customHeight="1" spans="1:4">
      <c r="A1123" s="245" t="s">
        <v>923</v>
      </c>
      <c r="B1123" s="233"/>
      <c r="C1123" s="233"/>
      <c r="D1123" s="234" t="e">
        <f t="shared" si="17"/>
        <v>#DIV/0!</v>
      </c>
    </row>
    <row r="1124" customHeight="1" spans="1:4">
      <c r="A1124" s="245" t="s">
        <v>924</v>
      </c>
      <c r="B1124" s="233"/>
      <c r="C1124" s="233"/>
      <c r="D1124" s="234" t="e">
        <f t="shared" si="17"/>
        <v>#DIV/0!</v>
      </c>
    </row>
    <row r="1125" customHeight="1" spans="1:4">
      <c r="A1125" s="245" t="s">
        <v>925</v>
      </c>
      <c r="B1125" s="233"/>
      <c r="C1125" s="233"/>
      <c r="D1125" s="234" t="e">
        <f t="shared" si="17"/>
        <v>#DIV/0!</v>
      </c>
    </row>
    <row r="1126" customHeight="1" spans="1:4">
      <c r="A1126" s="245" t="s">
        <v>926</v>
      </c>
      <c r="B1126" s="233"/>
      <c r="C1126" s="233"/>
      <c r="D1126" s="234" t="e">
        <f t="shared" si="17"/>
        <v>#DIV/0!</v>
      </c>
    </row>
    <row r="1127" customHeight="1" spans="1:4">
      <c r="A1127" s="245" t="s">
        <v>927</v>
      </c>
      <c r="B1127" s="233"/>
      <c r="C1127" s="233"/>
      <c r="D1127" s="234" t="e">
        <f t="shared" si="17"/>
        <v>#DIV/0!</v>
      </c>
    </row>
    <row r="1128" customHeight="1" spans="1:4">
      <c r="A1128" s="245" t="s">
        <v>928</v>
      </c>
      <c r="B1128" s="233"/>
      <c r="C1128" s="233"/>
      <c r="D1128" s="234" t="e">
        <f t="shared" si="17"/>
        <v>#DIV/0!</v>
      </c>
    </row>
    <row r="1129" customHeight="1" spans="1:4">
      <c r="A1129" s="245" t="s">
        <v>929</v>
      </c>
      <c r="B1129" s="233"/>
      <c r="C1129" s="233"/>
      <c r="D1129" s="234" t="e">
        <f t="shared" si="17"/>
        <v>#DIV/0!</v>
      </c>
    </row>
    <row r="1130" customHeight="1" spans="1:4">
      <c r="A1130" s="245" t="s">
        <v>930</v>
      </c>
      <c r="B1130" s="233"/>
      <c r="C1130" s="233"/>
      <c r="D1130" s="234" t="e">
        <f t="shared" si="17"/>
        <v>#DIV/0!</v>
      </c>
    </row>
    <row r="1131" customHeight="1" spans="1:4">
      <c r="A1131" s="245" t="s">
        <v>931</v>
      </c>
      <c r="B1131" s="233"/>
      <c r="C1131" s="233"/>
      <c r="D1131" s="234" t="e">
        <f t="shared" si="17"/>
        <v>#DIV/0!</v>
      </c>
    </row>
    <row r="1132" customHeight="1" spans="1:4">
      <c r="A1132" s="245" t="s">
        <v>932</v>
      </c>
      <c r="B1132" s="233"/>
      <c r="C1132" s="233"/>
      <c r="D1132" s="234" t="e">
        <f t="shared" si="17"/>
        <v>#DIV/0!</v>
      </c>
    </row>
    <row r="1133" customHeight="1" spans="1:4">
      <c r="A1133" s="245" t="s">
        <v>933</v>
      </c>
      <c r="B1133" s="233"/>
      <c r="C1133" s="233"/>
      <c r="D1133" s="234" t="e">
        <f t="shared" si="17"/>
        <v>#DIV/0!</v>
      </c>
    </row>
    <row r="1134" customHeight="1" spans="1:4">
      <c r="A1134" s="245" t="s">
        <v>934</v>
      </c>
      <c r="B1134" s="233"/>
      <c r="C1134" s="233"/>
      <c r="D1134" s="234" t="e">
        <f t="shared" si="17"/>
        <v>#DIV/0!</v>
      </c>
    </row>
    <row r="1135" customHeight="1" spans="1:4">
      <c r="A1135" s="245" t="s">
        <v>935</v>
      </c>
      <c r="B1135" s="233">
        <f>SUM(B1136,B1147,B1151)</f>
        <v>9356</v>
      </c>
      <c r="C1135" s="233">
        <f>SUM(C1136,C1147,C1151)</f>
        <v>5000</v>
      </c>
      <c r="D1135" s="234">
        <f t="shared" si="17"/>
        <v>0.534416417272339</v>
      </c>
    </row>
    <row r="1136" customHeight="1" spans="1:4">
      <c r="A1136" s="245" t="s">
        <v>936</v>
      </c>
      <c r="B1136" s="233">
        <f>SUM(B1137:B1146)</f>
        <v>7710</v>
      </c>
      <c r="C1136" s="233">
        <f>SUM(C1137:C1146)</f>
        <v>3499</v>
      </c>
      <c r="D1136" s="234">
        <f t="shared" si="17"/>
        <v>0.453826199740597</v>
      </c>
    </row>
    <row r="1137" customHeight="1" spans="1:4">
      <c r="A1137" s="245" t="s">
        <v>937</v>
      </c>
      <c r="B1137" s="236">
        <v>38</v>
      </c>
      <c r="C1137" s="236"/>
      <c r="D1137" s="234">
        <f t="shared" si="17"/>
        <v>0</v>
      </c>
    </row>
    <row r="1138" customHeight="1" spans="1:4">
      <c r="A1138" s="245" t="s">
        <v>938</v>
      </c>
      <c r="B1138" s="236"/>
      <c r="C1138" s="236"/>
      <c r="D1138" s="234" t="e">
        <f t="shared" si="17"/>
        <v>#DIV/0!</v>
      </c>
    </row>
    <row r="1139" customHeight="1" spans="1:4">
      <c r="A1139" s="245" t="s">
        <v>939</v>
      </c>
      <c r="B1139" s="236">
        <v>1039</v>
      </c>
      <c r="C1139" s="236">
        <v>500</v>
      </c>
      <c r="D1139" s="234">
        <f t="shared" si="17"/>
        <v>0.481231953801732</v>
      </c>
    </row>
    <row r="1140" customHeight="1" spans="1:4">
      <c r="A1140" s="245" t="s">
        <v>940</v>
      </c>
      <c r="B1140" s="236"/>
      <c r="C1140" s="236"/>
      <c r="D1140" s="234" t="e">
        <f t="shared" si="17"/>
        <v>#DIV/0!</v>
      </c>
    </row>
    <row r="1141" customHeight="1" spans="1:4">
      <c r="A1141" s="245" t="s">
        <v>941</v>
      </c>
      <c r="B1141" s="236">
        <v>321</v>
      </c>
      <c r="C1141" s="236">
        <v>321</v>
      </c>
      <c r="D1141" s="234">
        <f t="shared" si="17"/>
        <v>1</v>
      </c>
    </row>
    <row r="1142" customHeight="1" spans="1:4">
      <c r="A1142" s="245" t="s">
        <v>942</v>
      </c>
      <c r="B1142" s="236">
        <v>782</v>
      </c>
      <c r="C1142" s="236"/>
      <c r="D1142" s="234">
        <f t="shared" si="17"/>
        <v>0</v>
      </c>
    </row>
    <row r="1143" customHeight="1" spans="1:4">
      <c r="A1143" s="245" t="s">
        <v>943</v>
      </c>
      <c r="B1143" s="236">
        <v>300</v>
      </c>
      <c r="C1143" s="236"/>
      <c r="D1143" s="234">
        <f t="shared" si="17"/>
        <v>0</v>
      </c>
    </row>
    <row r="1144" customHeight="1" spans="1:4">
      <c r="A1144" s="245" t="s">
        <v>944</v>
      </c>
      <c r="B1144" s="236">
        <v>4006</v>
      </c>
      <c r="C1144" s="236">
        <v>2178</v>
      </c>
      <c r="D1144" s="234">
        <f t="shared" si="17"/>
        <v>0.543684473290065</v>
      </c>
    </row>
    <row r="1145" customHeight="1" spans="1:4">
      <c r="A1145" s="245" t="s">
        <v>945</v>
      </c>
      <c r="B1145" s="236"/>
      <c r="C1145" s="236"/>
      <c r="D1145" s="234" t="e">
        <f t="shared" si="17"/>
        <v>#DIV/0!</v>
      </c>
    </row>
    <row r="1146" customHeight="1" spans="1:4">
      <c r="A1146" s="245" t="s">
        <v>946</v>
      </c>
      <c r="B1146" s="236">
        <v>1224</v>
      </c>
      <c r="C1146" s="236">
        <v>500</v>
      </c>
      <c r="D1146" s="234">
        <f t="shared" si="17"/>
        <v>0.408496732026144</v>
      </c>
    </row>
    <row r="1147" customHeight="1" spans="1:4">
      <c r="A1147" s="245" t="s">
        <v>947</v>
      </c>
      <c r="B1147" s="233">
        <f>SUM(B1148:B1150)</f>
        <v>1646</v>
      </c>
      <c r="C1147" s="233">
        <f>SUM(C1148:C1150)</f>
        <v>1501</v>
      </c>
      <c r="D1147" s="234">
        <f t="shared" si="17"/>
        <v>0.911907654921021</v>
      </c>
    </row>
    <row r="1148" customHeight="1" spans="1:4">
      <c r="A1148" s="245" t="s">
        <v>948</v>
      </c>
      <c r="B1148" s="236">
        <v>1646</v>
      </c>
      <c r="C1148" s="236">
        <v>1501</v>
      </c>
      <c r="D1148" s="234">
        <f t="shared" si="17"/>
        <v>0.911907654921021</v>
      </c>
    </row>
    <row r="1149" customHeight="1" spans="1:4">
      <c r="A1149" s="245" t="s">
        <v>949</v>
      </c>
      <c r="B1149" s="233"/>
      <c r="C1149" s="233"/>
      <c r="D1149" s="234" t="e">
        <f t="shared" si="17"/>
        <v>#DIV/0!</v>
      </c>
    </row>
    <row r="1150" customHeight="1" spans="1:4">
      <c r="A1150" s="245" t="s">
        <v>950</v>
      </c>
      <c r="B1150" s="233"/>
      <c r="C1150" s="233"/>
      <c r="D1150" s="234" t="e">
        <f t="shared" si="17"/>
        <v>#DIV/0!</v>
      </c>
    </row>
    <row r="1151" customHeight="1" spans="1:4">
      <c r="A1151" s="245" t="s">
        <v>951</v>
      </c>
      <c r="B1151" s="233">
        <f>SUM(B1152:B1154)</f>
        <v>0</v>
      </c>
      <c r="C1151" s="233">
        <f>SUM(C1152:C1154)</f>
        <v>0</v>
      </c>
      <c r="D1151" s="234" t="e">
        <f t="shared" si="17"/>
        <v>#DIV/0!</v>
      </c>
    </row>
    <row r="1152" customHeight="1" spans="1:4">
      <c r="A1152" s="245" t="s">
        <v>952</v>
      </c>
      <c r="B1152" s="233"/>
      <c r="C1152" s="233"/>
      <c r="D1152" s="234" t="e">
        <f t="shared" si="17"/>
        <v>#DIV/0!</v>
      </c>
    </row>
    <row r="1153" customHeight="1" spans="1:4">
      <c r="A1153" s="245" t="s">
        <v>953</v>
      </c>
      <c r="B1153" s="233"/>
      <c r="C1153" s="233"/>
      <c r="D1153" s="234" t="e">
        <f t="shared" si="17"/>
        <v>#DIV/0!</v>
      </c>
    </row>
    <row r="1154" customHeight="1" spans="1:4">
      <c r="A1154" s="245" t="s">
        <v>954</v>
      </c>
      <c r="B1154" s="233"/>
      <c r="C1154" s="233"/>
      <c r="D1154" s="234" t="e">
        <f t="shared" si="17"/>
        <v>#DIV/0!</v>
      </c>
    </row>
    <row r="1155" customHeight="1" spans="1:4">
      <c r="A1155" s="245" t="s">
        <v>955</v>
      </c>
      <c r="B1155" s="233">
        <f>SUM(B1156,B1174,B1180,B1186)</f>
        <v>475</v>
      </c>
      <c r="C1155" s="233">
        <f>SUM(C1156,C1174,C1180,C1186)</f>
        <v>540</v>
      </c>
      <c r="D1155" s="234">
        <f t="shared" si="17"/>
        <v>1.13684210526316</v>
      </c>
    </row>
    <row r="1156" customHeight="1" spans="1:4">
      <c r="A1156" s="245" t="s">
        <v>956</v>
      </c>
      <c r="B1156" s="233">
        <f>SUM(B1157:B1173)</f>
        <v>475</v>
      </c>
      <c r="C1156" s="233">
        <f>SUM(C1157:C1173)</f>
        <v>540</v>
      </c>
      <c r="D1156" s="234">
        <f t="shared" si="17"/>
        <v>1.13684210526316</v>
      </c>
    </row>
    <row r="1157" customHeight="1" spans="1:4">
      <c r="A1157" s="245" t="s">
        <v>73</v>
      </c>
      <c r="B1157" s="236">
        <v>61</v>
      </c>
      <c r="C1157" s="236">
        <v>80</v>
      </c>
      <c r="D1157" s="234">
        <f t="shared" si="17"/>
        <v>1.31147540983607</v>
      </c>
    </row>
    <row r="1158" customHeight="1" spans="1:4">
      <c r="A1158" s="245" t="s">
        <v>74</v>
      </c>
      <c r="B1158" s="236">
        <v>3</v>
      </c>
      <c r="C1158" s="236">
        <v>3</v>
      </c>
      <c r="D1158" s="234">
        <f t="shared" ref="D1158:D1221" si="18">C1158/B1158</f>
        <v>1</v>
      </c>
    </row>
    <row r="1159" customHeight="1" spans="1:4">
      <c r="A1159" s="245" t="s">
        <v>75</v>
      </c>
      <c r="B1159" s="236"/>
      <c r="C1159" s="236"/>
      <c r="D1159" s="234" t="e">
        <f t="shared" si="18"/>
        <v>#DIV/0!</v>
      </c>
    </row>
    <row r="1160" customHeight="1" spans="1:4">
      <c r="A1160" s="245" t="s">
        <v>957</v>
      </c>
      <c r="B1160" s="236"/>
      <c r="C1160" s="236"/>
      <c r="D1160" s="234" t="e">
        <f t="shared" si="18"/>
        <v>#DIV/0!</v>
      </c>
    </row>
    <row r="1161" customHeight="1" spans="1:4">
      <c r="A1161" s="245" t="s">
        <v>958</v>
      </c>
      <c r="B1161" s="236"/>
      <c r="C1161" s="236"/>
      <c r="D1161" s="234" t="e">
        <f t="shared" si="18"/>
        <v>#DIV/0!</v>
      </c>
    </row>
    <row r="1162" customHeight="1" spans="1:4">
      <c r="A1162" s="245" t="s">
        <v>959</v>
      </c>
      <c r="B1162" s="236"/>
      <c r="C1162" s="236"/>
      <c r="D1162" s="234" t="e">
        <f t="shared" si="18"/>
        <v>#DIV/0!</v>
      </c>
    </row>
    <row r="1163" customHeight="1" spans="1:4">
      <c r="A1163" s="245" t="s">
        <v>960</v>
      </c>
      <c r="B1163" s="236"/>
      <c r="C1163" s="236"/>
      <c r="D1163" s="234" t="e">
        <f t="shared" si="18"/>
        <v>#DIV/0!</v>
      </c>
    </row>
    <row r="1164" customHeight="1" spans="1:4">
      <c r="A1164" s="245" t="s">
        <v>961</v>
      </c>
      <c r="B1164" s="236"/>
      <c r="C1164" s="236"/>
      <c r="D1164" s="234" t="e">
        <f t="shared" si="18"/>
        <v>#DIV/0!</v>
      </c>
    </row>
    <row r="1165" customHeight="1" spans="1:4">
      <c r="A1165" s="245" t="s">
        <v>962</v>
      </c>
      <c r="B1165" s="236"/>
      <c r="C1165" s="236"/>
      <c r="D1165" s="234" t="e">
        <f t="shared" si="18"/>
        <v>#DIV/0!</v>
      </c>
    </row>
    <row r="1166" customHeight="1" spans="1:4">
      <c r="A1166" s="245" t="s">
        <v>963</v>
      </c>
      <c r="B1166" s="236"/>
      <c r="C1166" s="236"/>
      <c r="D1166" s="234" t="e">
        <f t="shared" si="18"/>
        <v>#DIV/0!</v>
      </c>
    </row>
    <row r="1167" customHeight="1" spans="1:4">
      <c r="A1167" s="245" t="s">
        <v>964</v>
      </c>
      <c r="B1167" s="236">
        <v>56</v>
      </c>
      <c r="C1167" s="236">
        <v>56</v>
      </c>
      <c r="D1167" s="234">
        <f t="shared" si="18"/>
        <v>1</v>
      </c>
    </row>
    <row r="1168" customHeight="1" spans="1:4">
      <c r="A1168" s="245" t="s">
        <v>965</v>
      </c>
      <c r="B1168" s="236"/>
      <c r="C1168" s="236"/>
      <c r="D1168" s="234" t="e">
        <f t="shared" si="18"/>
        <v>#DIV/0!</v>
      </c>
    </row>
    <row r="1169" customHeight="1" spans="1:4">
      <c r="A1169" s="245" t="s">
        <v>966</v>
      </c>
      <c r="B1169" s="236"/>
      <c r="C1169" s="236"/>
      <c r="D1169" s="234" t="e">
        <f t="shared" si="18"/>
        <v>#DIV/0!</v>
      </c>
    </row>
    <row r="1170" customHeight="1" spans="1:4">
      <c r="A1170" s="245" t="s">
        <v>967</v>
      </c>
      <c r="B1170" s="236">
        <v>355</v>
      </c>
      <c r="C1170" s="236">
        <v>401</v>
      </c>
      <c r="D1170" s="234">
        <f t="shared" si="18"/>
        <v>1.12957746478873</v>
      </c>
    </row>
    <row r="1171" customHeight="1" spans="1:4">
      <c r="A1171" s="245" t="s">
        <v>968</v>
      </c>
      <c r="B1171" s="233"/>
      <c r="C1171" s="233"/>
      <c r="D1171" s="234" t="e">
        <f t="shared" si="18"/>
        <v>#DIV/0!</v>
      </c>
    </row>
    <row r="1172" customHeight="1" spans="1:4">
      <c r="A1172" s="245" t="s">
        <v>82</v>
      </c>
      <c r="B1172" s="233"/>
      <c r="C1172" s="233"/>
      <c r="D1172" s="234" t="e">
        <f t="shared" si="18"/>
        <v>#DIV/0!</v>
      </c>
    </row>
    <row r="1173" customHeight="1" spans="1:4">
      <c r="A1173" s="245" t="s">
        <v>969</v>
      </c>
      <c r="B1173" s="233"/>
      <c r="C1173" s="233"/>
      <c r="D1173" s="234" t="e">
        <f t="shared" si="18"/>
        <v>#DIV/0!</v>
      </c>
    </row>
    <row r="1174" customHeight="1" spans="1:4">
      <c r="A1174" s="245" t="s">
        <v>970</v>
      </c>
      <c r="B1174" s="233">
        <f>SUM(B1175:B1179)</f>
        <v>0</v>
      </c>
      <c r="C1174" s="233">
        <f>SUM(C1175:C1179)</f>
        <v>0</v>
      </c>
      <c r="D1174" s="234" t="e">
        <f t="shared" si="18"/>
        <v>#DIV/0!</v>
      </c>
    </row>
    <row r="1175" customHeight="1" spans="1:4">
      <c r="A1175" s="245" t="s">
        <v>971</v>
      </c>
      <c r="B1175" s="233"/>
      <c r="C1175" s="233"/>
      <c r="D1175" s="234" t="e">
        <f t="shared" si="18"/>
        <v>#DIV/0!</v>
      </c>
    </row>
    <row r="1176" customHeight="1" spans="1:4">
      <c r="A1176" s="245" t="s">
        <v>972</v>
      </c>
      <c r="B1176" s="233"/>
      <c r="C1176" s="233"/>
      <c r="D1176" s="234" t="e">
        <f t="shared" si="18"/>
        <v>#DIV/0!</v>
      </c>
    </row>
    <row r="1177" customHeight="1" spans="1:4">
      <c r="A1177" s="245" t="s">
        <v>973</v>
      </c>
      <c r="B1177" s="233"/>
      <c r="C1177" s="233"/>
      <c r="D1177" s="234" t="e">
        <f t="shared" si="18"/>
        <v>#DIV/0!</v>
      </c>
    </row>
    <row r="1178" customHeight="1" spans="1:4">
      <c r="A1178" s="245" t="s">
        <v>974</v>
      </c>
      <c r="B1178" s="233"/>
      <c r="C1178" s="233"/>
      <c r="D1178" s="234" t="e">
        <f t="shared" si="18"/>
        <v>#DIV/0!</v>
      </c>
    </row>
    <row r="1179" customHeight="1" spans="1:4">
      <c r="A1179" s="245" t="s">
        <v>975</v>
      </c>
      <c r="B1179" s="233"/>
      <c r="C1179" s="233"/>
      <c r="D1179" s="234" t="e">
        <f t="shared" si="18"/>
        <v>#DIV/0!</v>
      </c>
    </row>
    <row r="1180" customHeight="1" spans="1:4">
      <c r="A1180" s="245" t="s">
        <v>976</v>
      </c>
      <c r="B1180" s="233">
        <f>SUM(B1181:B1185)</f>
        <v>0</v>
      </c>
      <c r="C1180" s="233">
        <f>SUM(C1181:C1185)</f>
        <v>0</v>
      </c>
      <c r="D1180" s="234" t="e">
        <f t="shared" si="18"/>
        <v>#DIV/0!</v>
      </c>
    </row>
    <row r="1181" customHeight="1" spans="1:4">
      <c r="A1181" s="245" t="s">
        <v>977</v>
      </c>
      <c r="B1181" s="233"/>
      <c r="C1181" s="233"/>
      <c r="D1181" s="234" t="e">
        <f t="shared" si="18"/>
        <v>#DIV/0!</v>
      </c>
    </row>
    <row r="1182" customHeight="1" spans="1:4">
      <c r="A1182" s="245" t="s">
        <v>978</v>
      </c>
      <c r="B1182" s="233"/>
      <c r="C1182" s="233"/>
      <c r="D1182" s="234" t="e">
        <f t="shared" si="18"/>
        <v>#DIV/0!</v>
      </c>
    </row>
    <row r="1183" customHeight="1" spans="1:4">
      <c r="A1183" s="245" t="s">
        <v>979</v>
      </c>
      <c r="B1183" s="233"/>
      <c r="C1183" s="233"/>
      <c r="D1183" s="234" t="e">
        <f t="shared" si="18"/>
        <v>#DIV/0!</v>
      </c>
    </row>
    <row r="1184" customHeight="1" spans="1:4">
      <c r="A1184" s="245" t="s">
        <v>980</v>
      </c>
      <c r="B1184" s="233"/>
      <c r="C1184" s="233"/>
      <c r="D1184" s="234" t="e">
        <f t="shared" si="18"/>
        <v>#DIV/0!</v>
      </c>
    </row>
    <row r="1185" customHeight="1" spans="1:4">
      <c r="A1185" s="245" t="s">
        <v>981</v>
      </c>
      <c r="B1185" s="233"/>
      <c r="C1185" s="233"/>
      <c r="D1185" s="234" t="e">
        <f t="shared" si="18"/>
        <v>#DIV/0!</v>
      </c>
    </row>
    <row r="1186" customHeight="1" spans="1:4">
      <c r="A1186" s="245" t="s">
        <v>982</v>
      </c>
      <c r="B1186" s="233">
        <f>SUM(B1187:B1198)</f>
        <v>0</v>
      </c>
      <c r="C1186" s="233">
        <f>SUM(C1187:C1198)</f>
        <v>0</v>
      </c>
      <c r="D1186" s="234" t="e">
        <f t="shared" si="18"/>
        <v>#DIV/0!</v>
      </c>
    </row>
    <row r="1187" customHeight="1" spans="1:4">
      <c r="A1187" s="245" t="s">
        <v>983</v>
      </c>
      <c r="B1187" s="233"/>
      <c r="C1187" s="233"/>
      <c r="D1187" s="234" t="e">
        <f t="shared" si="18"/>
        <v>#DIV/0!</v>
      </c>
    </row>
    <row r="1188" customHeight="1" spans="1:4">
      <c r="A1188" s="245" t="s">
        <v>984</v>
      </c>
      <c r="B1188" s="233"/>
      <c r="C1188" s="233"/>
      <c r="D1188" s="234" t="e">
        <f t="shared" si="18"/>
        <v>#DIV/0!</v>
      </c>
    </row>
    <row r="1189" customHeight="1" spans="1:4">
      <c r="A1189" s="245" t="s">
        <v>985</v>
      </c>
      <c r="B1189" s="233"/>
      <c r="C1189" s="233"/>
      <c r="D1189" s="234" t="e">
        <f t="shared" si="18"/>
        <v>#DIV/0!</v>
      </c>
    </row>
    <row r="1190" customHeight="1" spans="1:4">
      <c r="A1190" s="245" t="s">
        <v>986</v>
      </c>
      <c r="B1190" s="233"/>
      <c r="C1190" s="233"/>
      <c r="D1190" s="234" t="e">
        <f t="shared" si="18"/>
        <v>#DIV/0!</v>
      </c>
    </row>
    <row r="1191" customHeight="1" spans="1:4">
      <c r="A1191" s="245" t="s">
        <v>987</v>
      </c>
      <c r="B1191" s="233"/>
      <c r="C1191" s="233"/>
      <c r="D1191" s="234" t="e">
        <f t="shared" si="18"/>
        <v>#DIV/0!</v>
      </c>
    </row>
    <row r="1192" customHeight="1" spans="1:4">
      <c r="A1192" s="245" t="s">
        <v>988</v>
      </c>
      <c r="B1192" s="233"/>
      <c r="C1192" s="233"/>
      <c r="D1192" s="234" t="e">
        <f t="shared" si="18"/>
        <v>#DIV/0!</v>
      </c>
    </row>
    <row r="1193" customHeight="1" spans="1:4">
      <c r="A1193" s="245" t="s">
        <v>989</v>
      </c>
      <c r="B1193" s="233"/>
      <c r="C1193" s="233"/>
      <c r="D1193" s="234" t="e">
        <f t="shared" si="18"/>
        <v>#DIV/0!</v>
      </c>
    </row>
    <row r="1194" customHeight="1" spans="1:4">
      <c r="A1194" s="245" t="s">
        <v>990</v>
      </c>
      <c r="B1194" s="233"/>
      <c r="C1194" s="233"/>
      <c r="D1194" s="234" t="e">
        <f t="shared" si="18"/>
        <v>#DIV/0!</v>
      </c>
    </row>
    <row r="1195" customHeight="1" spans="1:4">
      <c r="A1195" s="245" t="s">
        <v>991</v>
      </c>
      <c r="B1195" s="233"/>
      <c r="C1195" s="233"/>
      <c r="D1195" s="234" t="e">
        <f t="shared" si="18"/>
        <v>#DIV/0!</v>
      </c>
    </row>
    <row r="1196" customHeight="1" spans="1:4">
      <c r="A1196" s="245" t="s">
        <v>992</v>
      </c>
      <c r="B1196" s="233"/>
      <c r="C1196" s="233"/>
      <c r="D1196" s="234" t="e">
        <f t="shared" si="18"/>
        <v>#DIV/0!</v>
      </c>
    </row>
    <row r="1197" customHeight="1" spans="1:4">
      <c r="A1197" s="245" t="s">
        <v>993</v>
      </c>
      <c r="B1197" s="233"/>
      <c r="C1197" s="233"/>
      <c r="D1197" s="234" t="e">
        <f t="shared" si="18"/>
        <v>#DIV/0!</v>
      </c>
    </row>
    <row r="1198" customHeight="1" spans="1:4">
      <c r="A1198" s="245" t="s">
        <v>994</v>
      </c>
      <c r="B1198" s="233"/>
      <c r="C1198" s="233"/>
      <c r="D1198" s="234" t="e">
        <f t="shared" si="18"/>
        <v>#DIV/0!</v>
      </c>
    </row>
    <row r="1199" customHeight="1" spans="1:4">
      <c r="A1199" s="245" t="s">
        <v>995</v>
      </c>
      <c r="B1199" s="233">
        <f>SUM(B1200,B1212,B1218,B1224,B1232,B1245,B1249,B1253)</f>
        <v>1263</v>
      </c>
      <c r="C1199" s="233">
        <f>SUM(C1200,C1212,C1218,C1224,C1232,C1245,C1249,C1253)</f>
        <v>1360</v>
      </c>
      <c r="D1199" s="234">
        <f t="shared" si="18"/>
        <v>1.07680126682502</v>
      </c>
    </row>
    <row r="1200" customHeight="1" spans="1:4">
      <c r="A1200" s="245" t="s">
        <v>996</v>
      </c>
      <c r="B1200" s="233">
        <f>SUM(B1201:B1211)</f>
        <v>289</v>
      </c>
      <c r="C1200" s="233">
        <f>SUM(C1201:C1211)</f>
        <v>473</v>
      </c>
      <c r="D1200" s="234">
        <f t="shared" si="18"/>
        <v>1.63667820069204</v>
      </c>
    </row>
    <row r="1201" customHeight="1" spans="1:4">
      <c r="A1201" s="245" t="s">
        <v>73</v>
      </c>
      <c r="B1201" s="236">
        <v>239</v>
      </c>
      <c r="C1201" s="236">
        <v>410</v>
      </c>
      <c r="D1201" s="234">
        <f t="shared" si="18"/>
        <v>1.71548117154812</v>
      </c>
    </row>
    <row r="1202" customHeight="1" spans="1:4">
      <c r="A1202" s="245" t="s">
        <v>74</v>
      </c>
      <c r="B1202" s="236"/>
      <c r="C1202" s="236"/>
      <c r="D1202" s="234" t="e">
        <f t="shared" si="18"/>
        <v>#DIV/0!</v>
      </c>
    </row>
    <row r="1203" customHeight="1" spans="1:4">
      <c r="A1203" s="245" t="s">
        <v>75</v>
      </c>
      <c r="B1203" s="236"/>
      <c r="C1203" s="236"/>
      <c r="D1203" s="234" t="e">
        <f t="shared" si="18"/>
        <v>#DIV/0!</v>
      </c>
    </row>
    <row r="1204" customHeight="1" spans="1:4">
      <c r="A1204" s="245" t="s">
        <v>997</v>
      </c>
      <c r="B1204" s="236">
        <v>36</v>
      </c>
      <c r="C1204" s="236">
        <v>46</v>
      </c>
      <c r="D1204" s="234">
        <f t="shared" si="18"/>
        <v>1.27777777777778</v>
      </c>
    </row>
    <row r="1205" customHeight="1" spans="1:4">
      <c r="A1205" s="245" t="s">
        <v>998</v>
      </c>
      <c r="B1205" s="236"/>
      <c r="C1205" s="236"/>
      <c r="D1205" s="234" t="e">
        <f t="shared" si="18"/>
        <v>#DIV/0!</v>
      </c>
    </row>
    <row r="1206" customHeight="1" spans="1:4">
      <c r="A1206" s="245" t="s">
        <v>999</v>
      </c>
      <c r="B1206" s="236"/>
      <c r="C1206" s="236"/>
      <c r="D1206" s="234" t="e">
        <f t="shared" si="18"/>
        <v>#DIV/0!</v>
      </c>
    </row>
    <row r="1207" customHeight="1" spans="1:4">
      <c r="A1207" s="245" t="s">
        <v>1000</v>
      </c>
      <c r="B1207" s="236"/>
      <c r="C1207" s="236"/>
      <c r="D1207" s="234" t="e">
        <f t="shared" si="18"/>
        <v>#DIV/0!</v>
      </c>
    </row>
    <row r="1208" customHeight="1" spans="1:4">
      <c r="A1208" s="245" t="s">
        <v>1001</v>
      </c>
      <c r="B1208" s="236">
        <v>14</v>
      </c>
      <c r="C1208" s="236">
        <v>17</v>
      </c>
      <c r="D1208" s="234">
        <f t="shared" si="18"/>
        <v>1.21428571428571</v>
      </c>
    </row>
    <row r="1209" customHeight="1" spans="1:4">
      <c r="A1209" s="245" t="s">
        <v>1002</v>
      </c>
      <c r="B1209" s="236"/>
      <c r="C1209" s="236"/>
      <c r="D1209" s="234" t="e">
        <f t="shared" si="18"/>
        <v>#DIV/0!</v>
      </c>
    </row>
    <row r="1210" customHeight="1" spans="1:4">
      <c r="A1210" s="245" t="s">
        <v>82</v>
      </c>
      <c r="B1210" s="236"/>
      <c r="C1210" s="236"/>
      <c r="D1210" s="234" t="e">
        <f t="shared" si="18"/>
        <v>#DIV/0!</v>
      </c>
    </row>
    <row r="1211" customHeight="1" spans="1:4">
      <c r="A1211" s="245" t="s">
        <v>1003</v>
      </c>
      <c r="B1211" s="233"/>
      <c r="C1211" s="233"/>
      <c r="D1211" s="234" t="e">
        <f t="shared" si="18"/>
        <v>#DIV/0!</v>
      </c>
    </row>
    <row r="1212" customHeight="1" spans="1:4">
      <c r="A1212" s="245" t="s">
        <v>1004</v>
      </c>
      <c r="B1212" s="233">
        <f>SUM(B1213:B1217)</f>
        <v>426</v>
      </c>
      <c r="C1212" s="233">
        <f>SUM(C1213:C1217)</f>
        <v>490</v>
      </c>
      <c r="D1212" s="234">
        <f t="shared" si="18"/>
        <v>1.15023474178404</v>
      </c>
    </row>
    <row r="1213" customHeight="1" spans="1:4">
      <c r="A1213" s="245" t="s">
        <v>73</v>
      </c>
      <c r="B1213" s="236"/>
      <c r="C1213" s="236"/>
      <c r="D1213" s="234" t="e">
        <f t="shared" si="18"/>
        <v>#DIV/0!</v>
      </c>
    </row>
    <row r="1214" customHeight="1" spans="1:4">
      <c r="A1214" s="245" t="s">
        <v>74</v>
      </c>
      <c r="B1214" s="236"/>
      <c r="C1214" s="236"/>
      <c r="D1214" s="234" t="e">
        <f t="shared" si="18"/>
        <v>#DIV/0!</v>
      </c>
    </row>
    <row r="1215" customHeight="1" spans="1:4">
      <c r="A1215" s="245" t="s">
        <v>75</v>
      </c>
      <c r="B1215" s="236"/>
      <c r="C1215" s="236"/>
      <c r="D1215" s="234" t="e">
        <f t="shared" si="18"/>
        <v>#DIV/0!</v>
      </c>
    </row>
    <row r="1216" customHeight="1" spans="1:4">
      <c r="A1216" s="245" t="s">
        <v>1005</v>
      </c>
      <c r="B1216" s="236">
        <v>416</v>
      </c>
      <c r="C1216" s="236">
        <v>480</v>
      </c>
      <c r="D1216" s="234">
        <f t="shared" si="18"/>
        <v>1.15384615384615</v>
      </c>
    </row>
    <row r="1217" customHeight="1" spans="1:4">
      <c r="A1217" s="245" t="s">
        <v>1006</v>
      </c>
      <c r="B1217" s="236">
        <v>10</v>
      </c>
      <c r="C1217" s="236">
        <v>10</v>
      </c>
      <c r="D1217" s="234">
        <f t="shared" si="18"/>
        <v>1</v>
      </c>
    </row>
    <row r="1218" customHeight="1" spans="1:4">
      <c r="A1218" s="245" t="s">
        <v>1007</v>
      </c>
      <c r="B1218" s="233">
        <f>SUM(B1219:B1223)</f>
        <v>0</v>
      </c>
      <c r="C1218" s="233">
        <f>SUM(C1219:C1223)</f>
        <v>0</v>
      </c>
      <c r="D1218" s="234" t="e">
        <f t="shared" si="18"/>
        <v>#DIV/0!</v>
      </c>
    </row>
    <row r="1219" customHeight="1" spans="1:4">
      <c r="A1219" s="245" t="s">
        <v>73</v>
      </c>
      <c r="B1219" s="233"/>
      <c r="C1219" s="233"/>
      <c r="D1219" s="234" t="e">
        <f t="shared" si="18"/>
        <v>#DIV/0!</v>
      </c>
    </row>
    <row r="1220" customHeight="1" spans="1:4">
      <c r="A1220" s="245" t="s">
        <v>74</v>
      </c>
      <c r="B1220" s="233"/>
      <c r="C1220" s="233"/>
      <c r="D1220" s="234" t="e">
        <f t="shared" si="18"/>
        <v>#DIV/0!</v>
      </c>
    </row>
    <row r="1221" customHeight="1" spans="1:4">
      <c r="A1221" s="245" t="s">
        <v>75</v>
      </c>
      <c r="B1221" s="233"/>
      <c r="C1221" s="233"/>
      <c r="D1221" s="234" t="e">
        <f t="shared" si="18"/>
        <v>#DIV/0!</v>
      </c>
    </row>
    <row r="1222" customHeight="1" spans="1:4">
      <c r="A1222" s="245" t="s">
        <v>1008</v>
      </c>
      <c r="B1222" s="233"/>
      <c r="C1222" s="233"/>
      <c r="D1222" s="234" t="e">
        <f t="shared" ref="D1222:D1265" si="19">C1222/B1222</f>
        <v>#DIV/0!</v>
      </c>
    </row>
    <row r="1223" customHeight="1" spans="1:4">
      <c r="A1223" s="245" t="s">
        <v>1009</v>
      </c>
      <c r="B1223" s="233"/>
      <c r="C1223" s="233"/>
      <c r="D1223" s="234" t="e">
        <f t="shared" si="19"/>
        <v>#DIV/0!</v>
      </c>
    </row>
    <row r="1224" customHeight="1" spans="1:4">
      <c r="A1224" s="245" t="s">
        <v>1010</v>
      </c>
      <c r="B1224" s="233">
        <f>SUM(B1225:B1231)</f>
        <v>0</v>
      </c>
      <c r="C1224" s="233">
        <f>SUM(C1225:C1231)</f>
        <v>0</v>
      </c>
      <c r="D1224" s="234" t="e">
        <f t="shared" si="19"/>
        <v>#DIV/0!</v>
      </c>
    </row>
    <row r="1225" customHeight="1" spans="1:4">
      <c r="A1225" s="245" t="s">
        <v>73</v>
      </c>
      <c r="B1225" s="233"/>
      <c r="C1225" s="233"/>
      <c r="D1225" s="234" t="e">
        <f t="shared" si="19"/>
        <v>#DIV/0!</v>
      </c>
    </row>
    <row r="1226" customHeight="1" spans="1:4">
      <c r="A1226" s="245" t="s">
        <v>74</v>
      </c>
      <c r="B1226" s="233"/>
      <c r="C1226" s="233"/>
      <c r="D1226" s="234" t="e">
        <f t="shared" si="19"/>
        <v>#DIV/0!</v>
      </c>
    </row>
    <row r="1227" customHeight="1" spans="1:4">
      <c r="A1227" s="245" t="s">
        <v>75</v>
      </c>
      <c r="B1227" s="233"/>
      <c r="C1227" s="233"/>
      <c r="D1227" s="234" t="e">
        <f t="shared" si="19"/>
        <v>#DIV/0!</v>
      </c>
    </row>
    <row r="1228" customHeight="1" spans="1:4">
      <c r="A1228" s="245" t="s">
        <v>1011</v>
      </c>
      <c r="B1228" s="233"/>
      <c r="C1228" s="233"/>
      <c r="D1228" s="234" t="e">
        <f t="shared" si="19"/>
        <v>#DIV/0!</v>
      </c>
    </row>
    <row r="1229" customHeight="1" spans="1:4">
      <c r="A1229" s="245" t="s">
        <v>1012</v>
      </c>
      <c r="B1229" s="233"/>
      <c r="C1229" s="233"/>
      <c r="D1229" s="234" t="e">
        <f t="shared" si="19"/>
        <v>#DIV/0!</v>
      </c>
    </row>
    <row r="1230" customHeight="1" spans="1:4">
      <c r="A1230" s="245" t="s">
        <v>82</v>
      </c>
      <c r="B1230" s="233"/>
      <c r="C1230" s="233"/>
      <c r="D1230" s="234" t="e">
        <f t="shared" si="19"/>
        <v>#DIV/0!</v>
      </c>
    </row>
    <row r="1231" customHeight="1" spans="1:4">
      <c r="A1231" s="245" t="s">
        <v>1013</v>
      </c>
      <c r="B1231" s="233"/>
      <c r="C1231" s="233"/>
      <c r="D1231" s="234" t="e">
        <f t="shared" si="19"/>
        <v>#DIV/0!</v>
      </c>
    </row>
    <row r="1232" customHeight="1" spans="1:4">
      <c r="A1232" s="245" t="s">
        <v>1014</v>
      </c>
      <c r="B1232" s="233">
        <f>SUM(B1233:B1244)</f>
        <v>0</v>
      </c>
      <c r="C1232" s="233">
        <f>SUM(C1233:C1244)</f>
        <v>0</v>
      </c>
      <c r="D1232" s="234" t="e">
        <f t="shared" si="19"/>
        <v>#DIV/0!</v>
      </c>
    </row>
    <row r="1233" customHeight="1" spans="1:4">
      <c r="A1233" s="245" t="s">
        <v>73</v>
      </c>
      <c r="B1233" s="233"/>
      <c r="C1233" s="233"/>
      <c r="D1233" s="234" t="e">
        <f t="shared" si="19"/>
        <v>#DIV/0!</v>
      </c>
    </row>
    <row r="1234" customHeight="1" spans="1:4">
      <c r="A1234" s="245" t="s">
        <v>74</v>
      </c>
      <c r="B1234" s="233"/>
      <c r="C1234" s="233"/>
      <c r="D1234" s="234" t="e">
        <f t="shared" si="19"/>
        <v>#DIV/0!</v>
      </c>
    </row>
    <row r="1235" customHeight="1" spans="1:4">
      <c r="A1235" s="245" t="s">
        <v>75</v>
      </c>
      <c r="B1235" s="233"/>
      <c r="C1235" s="233"/>
      <c r="D1235" s="234" t="e">
        <f t="shared" si="19"/>
        <v>#DIV/0!</v>
      </c>
    </row>
    <row r="1236" customHeight="1" spans="1:4">
      <c r="A1236" s="245" t="s">
        <v>1015</v>
      </c>
      <c r="B1236" s="233"/>
      <c r="C1236" s="233"/>
      <c r="D1236" s="234" t="e">
        <f t="shared" si="19"/>
        <v>#DIV/0!</v>
      </c>
    </row>
    <row r="1237" customHeight="1" spans="1:4">
      <c r="A1237" s="245" t="s">
        <v>1016</v>
      </c>
      <c r="B1237" s="233"/>
      <c r="C1237" s="233"/>
      <c r="D1237" s="234" t="e">
        <f t="shared" si="19"/>
        <v>#DIV/0!</v>
      </c>
    </row>
    <row r="1238" customHeight="1" spans="1:4">
      <c r="A1238" s="245" t="s">
        <v>1017</v>
      </c>
      <c r="B1238" s="233"/>
      <c r="C1238" s="233"/>
      <c r="D1238" s="234" t="e">
        <f t="shared" si="19"/>
        <v>#DIV/0!</v>
      </c>
    </row>
    <row r="1239" customHeight="1" spans="1:4">
      <c r="A1239" s="245" t="s">
        <v>1018</v>
      </c>
      <c r="B1239" s="233"/>
      <c r="C1239" s="233"/>
      <c r="D1239" s="234" t="e">
        <f t="shared" si="19"/>
        <v>#DIV/0!</v>
      </c>
    </row>
    <row r="1240" customHeight="1" spans="1:4">
      <c r="A1240" s="245" t="s">
        <v>1019</v>
      </c>
      <c r="B1240" s="233"/>
      <c r="C1240" s="233"/>
      <c r="D1240" s="234" t="e">
        <f t="shared" si="19"/>
        <v>#DIV/0!</v>
      </c>
    </row>
    <row r="1241" customHeight="1" spans="1:4">
      <c r="A1241" s="245" t="s">
        <v>1020</v>
      </c>
      <c r="B1241" s="233"/>
      <c r="C1241" s="233"/>
      <c r="D1241" s="234" t="e">
        <f t="shared" si="19"/>
        <v>#DIV/0!</v>
      </c>
    </row>
    <row r="1242" customHeight="1" spans="1:4">
      <c r="A1242" s="245" t="s">
        <v>1021</v>
      </c>
      <c r="B1242" s="233"/>
      <c r="C1242" s="233"/>
      <c r="D1242" s="234" t="e">
        <f t="shared" si="19"/>
        <v>#DIV/0!</v>
      </c>
    </row>
    <row r="1243" customHeight="1" spans="1:4">
      <c r="A1243" s="245" t="s">
        <v>1022</v>
      </c>
      <c r="B1243" s="233"/>
      <c r="C1243" s="233"/>
      <c r="D1243" s="234" t="e">
        <f t="shared" si="19"/>
        <v>#DIV/0!</v>
      </c>
    </row>
    <row r="1244" customHeight="1" spans="1:4">
      <c r="A1244" s="245" t="s">
        <v>1023</v>
      </c>
      <c r="B1244" s="233"/>
      <c r="C1244" s="233"/>
      <c r="D1244" s="234" t="e">
        <f t="shared" si="19"/>
        <v>#DIV/0!</v>
      </c>
    </row>
    <row r="1245" customHeight="1" spans="1:4">
      <c r="A1245" s="245" t="s">
        <v>1024</v>
      </c>
      <c r="B1245" s="233">
        <f>SUM(B1246:B1248)</f>
        <v>0</v>
      </c>
      <c r="C1245" s="233">
        <f>SUM(C1246:C1248)</f>
        <v>0</v>
      </c>
      <c r="D1245" s="234" t="e">
        <f t="shared" si="19"/>
        <v>#DIV/0!</v>
      </c>
    </row>
    <row r="1246" customHeight="1" spans="1:4">
      <c r="A1246" s="245" t="s">
        <v>1025</v>
      </c>
      <c r="B1246" s="233"/>
      <c r="C1246" s="233"/>
      <c r="D1246" s="234" t="e">
        <f t="shared" si="19"/>
        <v>#DIV/0!</v>
      </c>
    </row>
    <row r="1247" customHeight="1" spans="1:4">
      <c r="A1247" s="245" t="s">
        <v>1026</v>
      </c>
      <c r="B1247" s="233"/>
      <c r="C1247" s="233"/>
      <c r="D1247" s="234" t="e">
        <f t="shared" si="19"/>
        <v>#DIV/0!</v>
      </c>
    </row>
    <row r="1248" customHeight="1" spans="1:4">
      <c r="A1248" s="245" t="s">
        <v>1027</v>
      </c>
      <c r="B1248" s="233"/>
      <c r="C1248" s="233"/>
      <c r="D1248" s="234" t="e">
        <f t="shared" si="19"/>
        <v>#DIV/0!</v>
      </c>
    </row>
    <row r="1249" customHeight="1" spans="1:4">
      <c r="A1249" s="245" t="s">
        <v>1028</v>
      </c>
      <c r="B1249" s="233">
        <f>SUM(B1250:B1252)</f>
        <v>548</v>
      </c>
      <c r="C1249" s="233">
        <f>SUM(C1250:C1252)</f>
        <v>397</v>
      </c>
      <c r="D1249" s="234">
        <f t="shared" si="19"/>
        <v>0.724452554744526</v>
      </c>
    </row>
    <row r="1250" customHeight="1" spans="1:4">
      <c r="A1250" s="245" t="s">
        <v>1029</v>
      </c>
      <c r="B1250" s="236">
        <v>58</v>
      </c>
      <c r="C1250" s="236">
        <v>58</v>
      </c>
      <c r="D1250" s="234">
        <f t="shared" si="19"/>
        <v>1</v>
      </c>
    </row>
    <row r="1251" customHeight="1" spans="1:4">
      <c r="A1251" s="245" t="s">
        <v>1030</v>
      </c>
      <c r="B1251" s="236"/>
      <c r="C1251" s="236"/>
      <c r="D1251" s="234" t="e">
        <f t="shared" si="19"/>
        <v>#DIV/0!</v>
      </c>
    </row>
    <row r="1252" customHeight="1" spans="1:4">
      <c r="A1252" s="245" t="s">
        <v>1031</v>
      </c>
      <c r="B1252" s="236">
        <v>490</v>
      </c>
      <c r="C1252" s="236">
        <v>339</v>
      </c>
      <c r="D1252" s="234">
        <f t="shared" si="19"/>
        <v>0.691836734693878</v>
      </c>
    </row>
    <row r="1253" customHeight="1" spans="1:4">
      <c r="A1253" s="245" t="s">
        <v>1032</v>
      </c>
      <c r="B1253" s="233"/>
      <c r="C1253" s="233"/>
      <c r="D1253" s="234" t="e">
        <f t="shared" si="19"/>
        <v>#DIV/0!</v>
      </c>
    </row>
    <row r="1254" customHeight="1" spans="1:4">
      <c r="A1254" s="245" t="s">
        <v>1033</v>
      </c>
      <c r="B1254" s="233"/>
      <c r="C1254" s="233"/>
      <c r="D1254" s="234" t="e">
        <f t="shared" si="19"/>
        <v>#DIV/0!</v>
      </c>
    </row>
    <row r="1255" customHeight="1" spans="1:4">
      <c r="A1255" s="245" t="s">
        <v>1034</v>
      </c>
      <c r="B1255" s="233">
        <f>B1256</f>
        <v>5334</v>
      </c>
      <c r="C1255" s="233">
        <f>C1256</f>
        <v>5746</v>
      </c>
      <c r="D1255" s="234">
        <f t="shared" si="19"/>
        <v>1.07724034495688</v>
      </c>
    </row>
    <row r="1256" customHeight="1" spans="1:4">
      <c r="A1256" s="245" t="s">
        <v>1035</v>
      </c>
      <c r="B1256" s="233">
        <f>SUM(B1257:B1260)</f>
        <v>5334</v>
      </c>
      <c r="C1256" s="233">
        <f>SUM(C1257:C1260)</f>
        <v>5746</v>
      </c>
      <c r="D1256" s="234">
        <f t="shared" si="19"/>
        <v>1.07724034495688</v>
      </c>
    </row>
    <row r="1257" customHeight="1" spans="1:4">
      <c r="A1257" s="245" t="s">
        <v>1036</v>
      </c>
      <c r="B1257" s="236">
        <v>5334</v>
      </c>
      <c r="C1257" s="236">
        <v>5746</v>
      </c>
      <c r="D1257" s="234">
        <f t="shared" si="19"/>
        <v>1.07724034495688</v>
      </c>
    </row>
    <row r="1258" customHeight="1" spans="1:4">
      <c r="A1258" s="245" t="s">
        <v>1037</v>
      </c>
      <c r="B1258" s="233"/>
      <c r="C1258" s="233"/>
      <c r="D1258" s="234" t="e">
        <f t="shared" si="19"/>
        <v>#DIV/0!</v>
      </c>
    </row>
    <row r="1259" customHeight="1" spans="1:4">
      <c r="A1259" s="245" t="s">
        <v>1038</v>
      </c>
      <c r="B1259" s="233"/>
      <c r="C1259" s="233"/>
      <c r="D1259" s="234" t="e">
        <f t="shared" si="19"/>
        <v>#DIV/0!</v>
      </c>
    </row>
    <row r="1260" customHeight="1" spans="1:4">
      <c r="A1260" s="245" t="s">
        <v>1039</v>
      </c>
      <c r="B1260" s="233"/>
      <c r="C1260" s="233"/>
      <c r="D1260" s="234" t="e">
        <f t="shared" si="19"/>
        <v>#DIV/0!</v>
      </c>
    </row>
    <row r="1261" customHeight="1" spans="1:4">
      <c r="A1261" s="232" t="s">
        <v>1040</v>
      </c>
      <c r="B1261" s="233">
        <f>B1262</f>
        <v>0</v>
      </c>
      <c r="C1261" s="233">
        <f>C1262</f>
        <v>0</v>
      </c>
      <c r="D1261" s="234" t="e">
        <f t="shared" si="19"/>
        <v>#DIV/0!</v>
      </c>
    </row>
    <row r="1262" customHeight="1" spans="1:4">
      <c r="A1262" s="232" t="s">
        <v>1041</v>
      </c>
      <c r="B1262" s="233"/>
      <c r="C1262" s="233"/>
      <c r="D1262" s="234" t="e">
        <f t="shared" si="19"/>
        <v>#DIV/0!</v>
      </c>
    </row>
    <row r="1263" customHeight="1" spans="1:4">
      <c r="A1263" s="232" t="s">
        <v>1042</v>
      </c>
      <c r="B1263" s="233">
        <f>SUM(B1264:B1265)</f>
        <v>71</v>
      </c>
      <c r="C1263" s="233">
        <f>SUM(C1264:C1265)</f>
        <v>80</v>
      </c>
      <c r="D1263" s="234">
        <f t="shared" si="19"/>
        <v>1.12676056338028</v>
      </c>
    </row>
    <row r="1264" customHeight="1" spans="1:4">
      <c r="A1264" s="232" t="s">
        <v>1043</v>
      </c>
      <c r="B1264" s="233"/>
      <c r="C1264" s="233"/>
      <c r="D1264" s="234" t="e">
        <f t="shared" si="19"/>
        <v>#DIV/0!</v>
      </c>
    </row>
    <row r="1265" customHeight="1" spans="1:4">
      <c r="A1265" s="232" t="s">
        <v>897</v>
      </c>
      <c r="B1265" s="233">
        <v>71</v>
      </c>
      <c r="C1265" s="233">
        <v>80</v>
      </c>
      <c r="D1265" s="234">
        <f t="shared" si="19"/>
        <v>1.12676056338028</v>
      </c>
    </row>
    <row r="1266" customHeight="1" spans="1:4">
      <c r="A1266" s="232"/>
      <c r="B1266" s="233"/>
      <c r="C1266" s="233"/>
      <c r="D1266" s="234"/>
    </row>
    <row r="1267" customHeight="1" spans="1:4">
      <c r="A1267" s="232"/>
      <c r="B1267" s="233"/>
      <c r="C1267" s="233"/>
      <c r="D1267" s="234"/>
    </row>
    <row r="1268" customHeight="1" spans="1:4">
      <c r="A1268" s="248" t="s">
        <v>1044</v>
      </c>
      <c r="B1268" s="233">
        <f>SUM(B5,B234,B238,B250,B340,B391,B447,B504,B629,B699,B773,B792,B903,B967,B1031,B1051,B1081,B1091,B1135,B1155,B1199,B1254,B1255,B1261,B1263)</f>
        <v>241654</v>
      </c>
      <c r="C1268" s="233">
        <f>SUM(C5,C234,C238,C250,C340,C391,C447,C504,C629,C699,C773,C792,C903,C967,C1031,C1051,C1081,C1091,C1135,C1155,C1199,C1254,C1255,C1261,C1263)</f>
        <v>220258</v>
      </c>
      <c r="D1268" s="234"/>
    </row>
  </sheetData>
  <sheetProtection selectLockedCells="1"/>
  <mergeCells count="1">
    <mergeCell ref="A2:D2"/>
  </mergeCells>
  <printOptions horizontalCentered="1"/>
  <pageMargins left="0.747916666666667" right="0.747916666666667" top="0.786805555555556" bottom="0.708333333333333" header="0" footer="0"/>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269"/>
  <sheetViews>
    <sheetView workbookViewId="0">
      <selection activeCell="B6" sqref="B6"/>
    </sheetView>
  </sheetViews>
  <sheetFormatPr defaultColWidth="9" defaultRowHeight="14.25" outlineLevelCol="3"/>
  <cols>
    <col min="1" max="1" width="38.625" customWidth="1"/>
    <col min="2" max="2" width="12" style="227" customWidth="1"/>
    <col min="3" max="3" width="11.125" customWidth="1"/>
    <col min="4" max="4" width="12.5" customWidth="1"/>
  </cols>
  <sheetData>
    <row r="1" ht="20.45" customHeight="1" spans="1:1">
      <c r="A1" s="2" t="s">
        <v>1045</v>
      </c>
    </row>
    <row r="2" ht="25.9" customHeight="1" spans="1:4">
      <c r="A2" s="3" t="s">
        <v>1046</v>
      </c>
      <c r="B2" s="3"/>
      <c r="C2" s="3"/>
      <c r="D2" s="3"/>
    </row>
    <row r="3" ht="25.9" customHeight="1" spans="1:4">
      <c r="A3" s="141" t="s">
        <v>1047</v>
      </c>
      <c r="B3" s="141"/>
      <c r="C3" s="141"/>
      <c r="D3" s="141"/>
    </row>
    <row r="4" ht="21" customHeight="1" spans="1:4">
      <c r="A4" s="142"/>
      <c r="D4" s="228" t="s">
        <v>1048</v>
      </c>
    </row>
    <row r="5" ht="25.9" customHeight="1" spans="1:4">
      <c r="A5" s="229" t="s">
        <v>37</v>
      </c>
      <c r="B5" s="230" t="s">
        <v>38</v>
      </c>
      <c r="C5" s="229" t="s">
        <v>39</v>
      </c>
      <c r="D5" s="231" t="s">
        <v>40</v>
      </c>
    </row>
    <row r="6" ht="25.9" customHeight="1" spans="1:4">
      <c r="A6" s="232" t="s">
        <v>71</v>
      </c>
      <c r="B6" s="233">
        <f>SUM(B7,B19,B28,B39,B50,B61,B72,B80,B89,B102,B111,B122,B134,B141,B149,B155,B162,B169,B176,B183,B190,B198,B204,B210,B217,B232)</f>
        <v>25918</v>
      </c>
      <c r="C6" s="233">
        <f>SUM(C7,C19,C28,C39,C50,C61,C72,C80,C89,C102,C111,C122,C134,C141,C149,C155,C162,C169,C176,C183,C190,C198,C204,C210,C217,C232)</f>
        <v>26463</v>
      </c>
      <c r="D6" s="234">
        <f>C6/B6</f>
        <v>1.02102785708774</v>
      </c>
    </row>
    <row r="7" ht="25.9" customHeight="1" spans="1:4">
      <c r="A7" s="235" t="s">
        <v>72</v>
      </c>
      <c r="B7" s="233">
        <f>SUM(B8:B18)</f>
        <v>634</v>
      </c>
      <c r="C7" s="233">
        <f>SUM(C8:C18)</f>
        <v>634</v>
      </c>
      <c r="D7" s="234">
        <f t="shared" ref="D7:D70" si="0">C7/B7</f>
        <v>1</v>
      </c>
    </row>
    <row r="8" ht="25.9" customHeight="1" spans="1:4">
      <c r="A8" s="235" t="s">
        <v>73</v>
      </c>
      <c r="B8" s="236">
        <v>497</v>
      </c>
      <c r="C8" s="236">
        <v>497</v>
      </c>
      <c r="D8" s="234">
        <f t="shared" si="0"/>
        <v>1</v>
      </c>
    </row>
    <row r="9" ht="25.9" customHeight="1" spans="1:4">
      <c r="A9" s="235" t="s">
        <v>74</v>
      </c>
      <c r="B9" s="236">
        <v>13</v>
      </c>
      <c r="C9" s="236">
        <v>13</v>
      </c>
      <c r="D9" s="234">
        <f t="shared" si="0"/>
        <v>1</v>
      </c>
    </row>
    <row r="10" ht="25.9" customHeight="1" spans="1:4">
      <c r="A10" s="237" t="s">
        <v>75</v>
      </c>
      <c r="B10" s="236"/>
      <c r="C10" s="236"/>
      <c r="D10" s="234" t="e">
        <f t="shared" si="0"/>
        <v>#DIV/0!</v>
      </c>
    </row>
    <row r="11" ht="25.9" customHeight="1" spans="1:4">
      <c r="A11" s="237" t="s">
        <v>76</v>
      </c>
      <c r="B11" s="236">
        <v>73</v>
      </c>
      <c r="C11" s="236">
        <v>73</v>
      </c>
      <c r="D11" s="234">
        <f t="shared" si="0"/>
        <v>1</v>
      </c>
    </row>
    <row r="12" ht="25.9" customHeight="1" spans="1:4">
      <c r="A12" s="237" t="s">
        <v>77</v>
      </c>
      <c r="B12" s="236"/>
      <c r="C12" s="236"/>
      <c r="D12" s="234" t="e">
        <f t="shared" si="0"/>
        <v>#DIV/0!</v>
      </c>
    </row>
    <row r="13" ht="25.9" customHeight="1" spans="1:4">
      <c r="A13" s="232" t="s">
        <v>78</v>
      </c>
      <c r="B13" s="236"/>
      <c r="C13" s="236"/>
      <c r="D13" s="234" t="e">
        <f t="shared" si="0"/>
        <v>#DIV/0!</v>
      </c>
    </row>
    <row r="14" ht="25.9" customHeight="1" spans="1:4">
      <c r="A14" s="232" t="s">
        <v>79</v>
      </c>
      <c r="B14" s="236"/>
      <c r="C14" s="236"/>
      <c r="D14" s="234" t="e">
        <f t="shared" si="0"/>
        <v>#DIV/0!</v>
      </c>
    </row>
    <row r="15" ht="25.9" customHeight="1" spans="1:4">
      <c r="A15" s="232" t="s">
        <v>80</v>
      </c>
      <c r="B15" s="236"/>
      <c r="C15" s="236"/>
      <c r="D15" s="234" t="e">
        <f t="shared" si="0"/>
        <v>#DIV/0!</v>
      </c>
    </row>
    <row r="16" ht="25.9" customHeight="1" spans="1:4">
      <c r="A16" s="232" t="s">
        <v>81</v>
      </c>
      <c r="B16" s="236"/>
      <c r="C16" s="236"/>
      <c r="D16" s="234" t="e">
        <f t="shared" si="0"/>
        <v>#DIV/0!</v>
      </c>
    </row>
    <row r="17" ht="25.9" customHeight="1" spans="1:4">
      <c r="A17" s="232" t="s">
        <v>82</v>
      </c>
      <c r="B17" s="236"/>
      <c r="C17" s="236"/>
      <c r="D17" s="234" t="e">
        <f t="shared" si="0"/>
        <v>#DIV/0!</v>
      </c>
    </row>
    <row r="18" ht="25.9" customHeight="1" spans="1:4">
      <c r="A18" s="232" t="s">
        <v>83</v>
      </c>
      <c r="B18" s="236">
        <v>51</v>
      </c>
      <c r="C18" s="236">
        <v>51</v>
      </c>
      <c r="D18" s="234">
        <f t="shared" si="0"/>
        <v>1</v>
      </c>
    </row>
    <row r="19" ht="25.9" customHeight="1" spans="1:4">
      <c r="A19" s="235" t="s">
        <v>84</v>
      </c>
      <c r="B19" s="233">
        <f>SUM(B20:B27)</f>
        <v>441</v>
      </c>
      <c r="C19" s="233">
        <f>SUM(C20:C27)</f>
        <v>441</v>
      </c>
      <c r="D19" s="234">
        <f t="shared" si="0"/>
        <v>1</v>
      </c>
    </row>
    <row r="20" ht="25.9" customHeight="1" spans="1:4">
      <c r="A20" s="235" t="s">
        <v>73</v>
      </c>
      <c r="B20" s="236">
        <v>384</v>
      </c>
      <c r="C20" s="236">
        <v>384</v>
      </c>
      <c r="D20" s="234">
        <f t="shared" si="0"/>
        <v>1</v>
      </c>
    </row>
    <row r="21" ht="25.9" customHeight="1" spans="1:4">
      <c r="A21" s="235" t="s">
        <v>74</v>
      </c>
      <c r="B21" s="236">
        <v>0</v>
      </c>
      <c r="C21" s="236"/>
      <c r="D21" s="234" t="e">
        <f t="shared" si="0"/>
        <v>#DIV/0!</v>
      </c>
    </row>
    <row r="22" ht="25.9" customHeight="1" spans="1:4">
      <c r="A22" s="237" t="s">
        <v>75</v>
      </c>
      <c r="B22" s="236">
        <v>0</v>
      </c>
      <c r="C22" s="236"/>
      <c r="D22" s="234" t="e">
        <f t="shared" si="0"/>
        <v>#DIV/0!</v>
      </c>
    </row>
    <row r="23" ht="25.9" customHeight="1" spans="1:4">
      <c r="A23" s="237" t="s">
        <v>85</v>
      </c>
      <c r="B23" s="236">
        <v>52</v>
      </c>
      <c r="C23" s="236">
        <v>52</v>
      </c>
      <c r="D23" s="234">
        <f t="shared" si="0"/>
        <v>1</v>
      </c>
    </row>
    <row r="24" ht="25.9" customHeight="1" spans="1:4">
      <c r="A24" s="237" t="s">
        <v>86</v>
      </c>
      <c r="B24" s="236"/>
      <c r="C24" s="236"/>
      <c r="D24" s="234" t="e">
        <f t="shared" si="0"/>
        <v>#DIV/0!</v>
      </c>
    </row>
    <row r="25" ht="25.9" customHeight="1" spans="1:4">
      <c r="A25" s="237" t="s">
        <v>87</v>
      </c>
      <c r="B25" s="236"/>
      <c r="C25" s="236"/>
      <c r="D25" s="234" t="e">
        <f t="shared" si="0"/>
        <v>#DIV/0!</v>
      </c>
    </row>
    <row r="26" ht="25.9" customHeight="1" spans="1:4">
      <c r="A26" s="237" t="s">
        <v>82</v>
      </c>
      <c r="B26" s="236"/>
      <c r="C26" s="236"/>
      <c r="D26" s="234" t="e">
        <f t="shared" si="0"/>
        <v>#DIV/0!</v>
      </c>
    </row>
    <row r="27" ht="25.9" customHeight="1" spans="1:4">
      <c r="A27" s="237" t="s">
        <v>88</v>
      </c>
      <c r="B27" s="236">
        <v>5</v>
      </c>
      <c r="C27" s="236">
        <v>5</v>
      </c>
      <c r="D27" s="234">
        <f t="shared" si="0"/>
        <v>1</v>
      </c>
    </row>
    <row r="28" ht="25.9" customHeight="1" spans="1:4">
      <c r="A28" s="235" t="s">
        <v>89</v>
      </c>
      <c r="B28" s="233">
        <f>SUM(B29:B38)</f>
        <v>7352</v>
      </c>
      <c r="C28" s="233">
        <f>SUM(C29:C38)</f>
        <v>3317</v>
      </c>
      <c r="D28" s="234">
        <f t="shared" si="0"/>
        <v>0.451169749727965</v>
      </c>
    </row>
    <row r="29" spans="1:4">
      <c r="A29" s="235" t="s">
        <v>73</v>
      </c>
      <c r="B29" s="236">
        <v>564</v>
      </c>
      <c r="C29" s="236">
        <v>564</v>
      </c>
      <c r="D29" s="234">
        <f t="shared" si="0"/>
        <v>1</v>
      </c>
    </row>
    <row r="30" spans="1:4">
      <c r="A30" s="235" t="s">
        <v>74</v>
      </c>
      <c r="B30" s="236">
        <v>279</v>
      </c>
      <c r="C30" s="236">
        <v>279</v>
      </c>
      <c r="D30" s="234">
        <f t="shared" si="0"/>
        <v>1</v>
      </c>
    </row>
    <row r="31" spans="1:4">
      <c r="A31" s="237" t="s">
        <v>75</v>
      </c>
      <c r="B31" s="236">
        <v>878</v>
      </c>
      <c r="C31" s="236">
        <v>878</v>
      </c>
      <c r="D31" s="234">
        <f t="shared" si="0"/>
        <v>1</v>
      </c>
    </row>
    <row r="32" spans="1:4">
      <c r="A32" s="237" t="s">
        <v>90</v>
      </c>
      <c r="B32" s="236"/>
      <c r="C32" s="236"/>
      <c r="D32" s="234" t="e">
        <f t="shared" si="0"/>
        <v>#DIV/0!</v>
      </c>
    </row>
    <row r="33" spans="1:4">
      <c r="A33" s="237" t="s">
        <v>91</v>
      </c>
      <c r="B33" s="236"/>
      <c r="C33" s="236"/>
      <c r="D33" s="234" t="e">
        <f t="shared" si="0"/>
        <v>#DIV/0!</v>
      </c>
    </row>
    <row r="34" spans="1:4">
      <c r="A34" s="238" t="s">
        <v>92</v>
      </c>
      <c r="B34" s="236">
        <v>844</v>
      </c>
      <c r="C34" s="236">
        <v>844</v>
      </c>
      <c r="D34" s="234">
        <f t="shared" si="0"/>
        <v>1</v>
      </c>
    </row>
    <row r="35" spans="1:4">
      <c r="A35" s="235" t="s">
        <v>93</v>
      </c>
      <c r="B35" s="236">
        <v>270</v>
      </c>
      <c r="C35" s="236">
        <v>270</v>
      </c>
      <c r="D35" s="234">
        <f t="shared" si="0"/>
        <v>1</v>
      </c>
    </row>
    <row r="36" spans="1:4">
      <c r="A36" s="237" t="s">
        <v>94</v>
      </c>
      <c r="B36" s="236">
        <v>0</v>
      </c>
      <c r="C36" s="236"/>
      <c r="D36" s="234" t="e">
        <f t="shared" si="0"/>
        <v>#DIV/0!</v>
      </c>
    </row>
    <row r="37" spans="1:4">
      <c r="A37" s="237" t="s">
        <v>82</v>
      </c>
      <c r="B37" s="236">
        <v>30</v>
      </c>
      <c r="C37" s="236">
        <v>30</v>
      </c>
      <c r="D37" s="234">
        <f t="shared" si="0"/>
        <v>1</v>
      </c>
    </row>
    <row r="38" spans="1:4">
      <c r="A38" s="237" t="s">
        <v>95</v>
      </c>
      <c r="B38" s="236">
        <v>4487</v>
      </c>
      <c r="C38" s="236">
        <v>452</v>
      </c>
      <c r="D38" s="234">
        <f t="shared" si="0"/>
        <v>0.100735457989748</v>
      </c>
    </row>
    <row r="39" spans="1:4">
      <c r="A39" s="235" t="s">
        <v>96</v>
      </c>
      <c r="B39" s="239">
        <f>SUM(B40:B49)</f>
        <v>1063</v>
      </c>
      <c r="C39" s="239">
        <f>SUM(C40:C49)</f>
        <v>1063</v>
      </c>
      <c r="D39" s="234">
        <f t="shared" si="0"/>
        <v>1</v>
      </c>
    </row>
    <row r="40" spans="1:4">
      <c r="A40" s="235" t="s">
        <v>73</v>
      </c>
      <c r="B40" s="236">
        <v>134</v>
      </c>
      <c r="C40" s="236">
        <v>134</v>
      </c>
      <c r="D40" s="234">
        <f t="shared" si="0"/>
        <v>1</v>
      </c>
    </row>
    <row r="41" spans="1:4">
      <c r="A41" s="235" t="s">
        <v>74</v>
      </c>
      <c r="B41" s="236">
        <v>170</v>
      </c>
      <c r="C41" s="236">
        <v>170</v>
      </c>
      <c r="D41" s="234">
        <f t="shared" si="0"/>
        <v>1</v>
      </c>
    </row>
    <row r="42" spans="1:4">
      <c r="A42" s="237" t="s">
        <v>75</v>
      </c>
      <c r="B42" s="236"/>
      <c r="C42" s="236"/>
      <c r="D42" s="234" t="e">
        <f t="shared" si="0"/>
        <v>#DIV/0!</v>
      </c>
    </row>
    <row r="43" spans="1:4">
      <c r="A43" s="237" t="s">
        <v>97</v>
      </c>
      <c r="B43" s="236">
        <v>38</v>
      </c>
      <c r="C43" s="236">
        <v>38</v>
      </c>
      <c r="D43" s="234">
        <f t="shared" si="0"/>
        <v>1</v>
      </c>
    </row>
    <row r="44" spans="1:4">
      <c r="A44" s="237" t="s">
        <v>98</v>
      </c>
      <c r="B44" s="236"/>
      <c r="C44" s="236"/>
      <c r="D44" s="234" t="e">
        <f t="shared" si="0"/>
        <v>#DIV/0!</v>
      </c>
    </row>
    <row r="45" spans="1:4">
      <c r="A45" s="235" t="s">
        <v>99</v>
      </c>
      <c r="B45" s="236"/>
      <c r="C45" s="236"/>
      <c r="D45" s="234" t="e">
        <f t="shared" si="0"/>
        <v>#DIV/0!</v>
      </c>
    </row>
    <row r="46" spans="1:4">
      <c r="A46" s="235" t="s">
        <v>100</v>
      </c>
      <c r="B46" s="236"/>
      <c r="C46" s="236"/>
      <c r="D46" s="234" t="e">
        <f t="shared" si="0"/>
        <v>#DIV/0!</v>
      </c>
    </row>
    <row r="47" spans="1:4">
      <c r="A47" s="235" t="s">
        <v>101</v>
      </c>
      <c r="B47" s="236"/>
      <c r="C47" s="236"/>
      <c r="D47" s="234" t="e">
        <f t="shared" si="0"/>
        <v>#DIV/0!</v>
      </c>
    </row>
    <row r="48" spans="1:4">
      <c r="A48" s="235" t="s">
        <v>82</v>
      </c>
      <c r="B48" s="236"/>
      <c r="C48" s="236"/>
      <c r="D48" s="234" t="e">
        <f t="shared" si="0"/>
        <v>#DIV/0!</v>
      </c>
    </row>
    <row r="49" spans="1:4">
      <c r="A49" s="237" t="s">
        <v>102</v>
      </c>
      <c r="B49" s="236">
        <v>721</v>
      </c>
      <c r="C49" s="236">
        <v>721</v>
      </c>
      <c r="D49" s="234">
        <f t="shared" si="0"/>
        <v>1</v>
      </c>
    </row>
    <row r="50" spans="1:4">
      <c r="A50" s="237" t="s">
        <v>103</v>
      </c>
      <c r="B50" s="233">
        <f>SUM(B51:B60)</f>
        <v>525</v>
      </c>
      <c r="C50" s="233">
        <f>SUM(C51:C60)</f>
        <v>525</v>
      </c>
      <c r="D50" s="234">
        <f t="shared" si="0"/>
        <v>1</v>
      </c>
    </row>
    <row r="51" spans="1:4">
      <c r="A51" s="237" t="s">
        <v>73</v>
      </c>
      <c r="B51" s="236">
        <v>116</v>
      </c>
      <c r="C51" s="236">
        <v>116</v>
      </c>
      <c r="D51" s="234">
        <f t="shared" si="0"/>
        <v>1</v>
      </c>
    </row>
    <row r="52" spans="1:4">
      <c r="A52" s="232" t="s">
        <v>74</v>
      </c>
      <c r="B52" s="236">
        <v>20</v>
      </c>
      <c r="C52" s="236">
        <v>20</v>
      </c>
      <c r="D52" s="234">
        <f t="shared" si="0"/>
        <v>1</v>
      </c>
    </row>
    <row r="53" spans="1:4">
      <c r="A53" s="235" t="s">
        <v>75</v>
      </c>
      <c r="B53" s="236">
        <v>0</v>
      </c>
      <c r="C53" s="236"/>
      <c r="D53" s="234" t="e">
        <f t="shared" si="0"/>
        <v>#DIV/0!</v>
      </c>
    </row>
    <row r="54" spans="1:4">
      <c r="A54" s="235" t="s">
        <v>104</v>
      </c>
      <c r="B54" s="236">
        <v>0</v>
      </c>
      <c r="C54" s="236"/>
      <c r="D54" s="234" t="e">
        <f t="shared" si="0"/>
        <v>#DIV/0!</v>
      </c>
    </row>
    <row r="55" spans="1:4">
      <c r="A55" s="235" t="s">
        <v>105</v>
      </c>
      <c r="B55" s="236">
        <v>0</v>
      </c>
      <c r="C55" s="236"/>
      <c r="D55" s="234" t="e">
        <f t="shared" si="0"/>
        <v>#DIV/0!</v>
      </c>
    </row>
    <row r="56" spans="1:4">
      <c r="A56" s="237" t="s">
        <v>106</v>
      </c>
      <c r="B56" s="236">
        <v>0</v>
      </c>
      <c r="C56" s="236"/>
      <c r="D56" s="234" t="e">
        <f t="shared" si="0"/>
        <v>#DIV/0!</v>
      </c>
    </row>
    <row r="57" spans="1:4">
      <c r="A57" s="237" t="s">
        <v>107</v>
      </c>
      <c r="B57" s="236">
        <v>213</v>
      </c>
      <c r="C57" s="236">
        <v>213</v>
      </c>
      <c r="D57" s="234">
        <f t="shared" si="0"/>
        <v>1</v>
      </c>
    </row>
    <row r="58" spans="1:4">
      <c r="A58" s="237" t="s">
        <v>108</v>
      </c>
      <c r="B58" s="236">
        <v>3</v>
      </c>
      <c r="C58" s="236">
        <v>3</v>
      </c>
      <c r="D58" s="234">
        <f t="shared" si="0"/>
        <v>1</v>
      </c>
    </row>
    <row r="59" spans="1:4">
      <c r="A59" s="235" t="s">
        <v>82</v>
      </c>
      <c r="B59" s="236">
        <v>0</v>
      </c>
      <c r="C59" s="236"/>
      <c r="D59" s="234" t="e">
        <f t="shared" si="0"/>
        <v>#DIV/0!</v>
      </c>
    </row>
    <row r="60" spans="1:4">
      <c r="A60" s="237" t="s">
        <v>109</v>
      </c>
      <c r="B60" s="236">
        <v>173</v>
      </c>
      <c r="C60" s="236">
        <v>173</v>
      </c>
      <c r="D60" s="234">
        <f t="shared" si="0"/>
        <v>1</v>
      </c>
    </row>
    <row r="61" spans="1:4">
      <c r="A61" s="238" t="s">
        <v>110</v>
      </c>
      <c r="B61" s="233">
        <f>SUM(B62:B71)</f>
        <v>1730</v>
      </c>
      <c r="C61" s="233">
        <f>SUM(C62:C71)</f>
        <v>1730</v>
      </c>
      <c r="D61" s="234">
        <f t="shared" si="0"/>
        <v>1</v>
      </c>
    </row>
    <row r="62" spans="1:4">
      <c r="A62" s="237" t="s">
        <v>73</v>
      </c>
      <c r="B62" s="236">
        <v>652</v>
      </c>
      <c r="C62" s="236">
        <v>652</v>
      </c>
      <c r="D62" s="234">
        <f t="shared" si="0"/>
        <v>1</v>
      </c>
    </row>
    <row r="63" spans="1:4">
      <c r="A63" s="232" t="s">
        <v>74</v>
      </c>
      <c r="B63" s="236">
        <v>709</v>
      </c>
      <c r="C63" s="236">
        <v>709</v>
      </c>
      <c r="D63" s="234">
        <f t="shared" si="0"/>
        <v>1</v>
      </c>
    </row>
    <row r="64" spans="1:4">
      <c r="A64" s="232" t="s">
        <v>75</v>
      </c>
      <c r="B64" s="236">
        <v>0</v>
      </c>
      <c r="C64" s="236"/>
      <c r="D64" s="234" t="e">
        <f t="shared" si="0"/>
        <v>#DIV/0!</v>
      </c>
    </row>
    <row r="65" spans="1:4">
      <c r="A65" s="232" t="s">
        <v>111</v>
      </c>
      <c r="B65" s="236">
        <v>0</v>
      </c>
      <c r="C65" s="236"/>
      <c r="D65" s="234" t="e">
        <f t="shared" si="0"/>
        <v>#DIV/0!</v>
      </c>
    </row>
    <row r="66" spans="1:4">
      <c r="A66" s="232" t="s">
        <v>112</v>
      </c>
      <c r="B66" s="236">
        <v>26</v>
      </c>
      <c r="C66" s="236">
        <v>26</v>
      </c>
      <c r="D66" s="234">
        <f t="shared" si="0"/>
        <v>1</v>
      </c>
    </row>
    <row r="67" spans="1:4">
      <c r="A67" s="232" t="s">
        <v>113</v>
      </c>
      <c r="B67" s="236">
        <v>0</v>
      </c>
      <c r="C67" s="236"/>
      <c r="D67" s="234" t="e">
        <f t="shared" si="0"/>
        <v>#DIV/0!</v>
      </c>
    </row>
    <row r="68" spans="1:4">
      <c r="A68" s="235" t="s">
        <v>114</v>
      </c>
      <c r="B68" s="236">
        <v>180</v>
      </c>
      <c r="C68" s="236">
        <v>180</v>
      </c>
      <c r="D68" s="234">
        <f t="shared" si="0"/>
        <v>1</v>
      </c>
    </row>
    <row r="69" spans="1:4">
      <c r="A69" s="237" t="s">
        <v>115</v>
      </c>
      <c r="B69" s="236">
        <v>0</v>
      </c>
      <c r="C69" s="236"/>
      <c r="D69" s="234" t="e">
        <f t="shared" si="0"/>
        <v>#DIV/0!</v>
      </c>
    </row>
    <row r="70" spans="1:4">
      <c r="A70" s="237" t="s">
        <v>82</v>
      </c>
      <c r="B70" s="236">
        <v>0</v>
      </c>
      <c r="C70" s="236"/>
      <c r="D70" s="234" t="e">
        <f t="shared" si="0"/>
        <v>#DIV/0!</v>
      </c>
    </row>
    <row r="71" spans="1:4">
      <c r="A71" s="237" t="s">
        <v>116</v>
      </c>
      <c r="B71" s="236">
        <v>163</v>
      </c>
      <c r="C71" s="236">
        <v>163</v>
      </c>
      <c r="D71" s="234">
        <f t="shared" ref="D71:D134" si="1">C71/B71</f>
        <v>1</v>
      </c>
    </row>
    <row r="72" spans="1:4">
      <c r="A72" s="235" t="s">
        <v>117</v>
      </c>
      <c r="B72" s="233">
        <f>SUM(B73:B79)</f>
        <v>613</v>
      </c>
      <c r="C72" s="233">
        <f>SUM(C73:C79)</f>
        <v>1300</v>
      </c>
      <c r="D72" s="234">
        <f t="shared" si="1"/>
        <v>2.12071778140294</v>
      </c>
    </row>
    <row r="73" spans="1:4">
      <c r="A73" s="235" t="s">
        <v>73</v>
      </c>
      <c r="B73" s="233"/>
      <c r="C73" s="233"/>
      <c r="D73" s="234" t="e">
        <f t="shared" si="1"/>
        <v>#DIV/0!</v>
      </c>
    </row>
    <row r="74" spans="1:4">
      <c r="A74" s="235" t="s">
        <v>74</v>
      </c>
      <c r="B74" s="233"/>
      <c r="C74" s="233"/>
      <c r="D74" s="234" t="e">
        <f t="shared" si="1"/>
        <v>#DIV/0!</v>
      </c>
    </row>
    <row r="75" spans="1:4">
      <c r="A75" s="237" t="s">
        <v>75</v>
      </c>
      <c r="B75" s="233"/>
      <c r="C75" s="233"/>
      <c r="D75" s="234" t="e">
        <f t="shared" si="1"/>
        <v>#DIV/0!</v>
      </c>
    </row>
    <row r="76" spans="1:4">
      <c r="A76" s="235" t="s">
        <v>114</v>
      </c>
      <c r="B76" s="233"/>
      <c r="C76" s="233"/>
      <c r="D76" s="234" t="e">
        <f t="shared" si="1"/>
        <v>#DIV/0!</v>
      </c>
    </row>
    <row r="77" spans="1:4">
      <c r="A77" s="237" t="s">
        <v>118</v>
      </c>
      <c r="B77" s="233"/>
      <c r="C77" s="233"/>
      <c r="D77" s="234" t="e">
        <f t="shared" si="1"/>
        <v>#DIV/0!</v>
      </c>
    </row>
    <row r="78" spans="1:4">
      <c r="A78" s="237" t="s">
        <v>82</v>
      </c>
      <c r="B78" s="233"/>
      <c r="C78" s="233"/>
      <c r="D78" s="234" t="e">
        <f t="shared" si="1"/>
        <v>#DIV/0!</v>
      </c>
    </row>
    <row r="79" spans="1:4">
      <c r="A79" s="237" t="s">
        <v>119</v>
      </c>
      <c r="B79" s="236">
        <v>613</v>
      </c>
      <c r="C79" s="236">
        <v>1300</v>
      </c>
      <c r="D79" s="234">
        <f t="shared" si="1"/>
        <v>2.12071778140294</v>
      </c>
    </row>
    <row r="80" spans="1:4">
      <c r="A80" s="237" t="s">
        <v>120</v>
      </c>
      <c r="B80" s="233">
        <f>SUM(B81:B88)</f>
        <v>331</v>
      </c>
      <c r="C80" s="233">
        <f>SUM(C81:C88)</f>
        <v>367</v>
      </c>
      <c r="D80" s="234">
        <f t="shared" si="1"/>
        <v>1.10876132930514</v>
      </c>
    </row>
    <row r="81" spans="1:4">
      <c r="A81" s="235" t="s">
        <v>73</v>
      </c>
      <c r="B81" s="236">
        <v>180</v>
      </c>
      <c r="C81" s="236">
        <v>216</v>
      </c>
      <c r="D81" s="234">
        <f t="shared" si="1"/>
        <v>1.2</v>
      </c>
    </row>
    <row r="82" spans="1:4">
      <c r="A82" s="235" t="s">
        <v>74</v>
      </c>
      <c r="B82" s="236">
        <v>0</v>
      </c>
      <c r="C82" s="236"/>
      <c r="D82" s="234" t="e">
        <f t="shared" si="1"/>
        <v>#DIV/0!</v>
      </c>
    </row>
    <row r="83" spans="1:4">
      <c r="A83" s="235" t="s">
        <v>75</v>
      </c>
      <c r="B83" s="236">
        <v>0</v>
      </c>
      <c r="C83" s="236"/>
      <c r="D83" s="234" t="e">
        <f t="shared" si="1"/>
        <v>#DIV/0!</v>
      </c>
    </row>
    <row r="84" spans="1:4">
      <c r="A84" s="240" t="s">
        <v>121</v>
      </c>
      <c r="B84" s="236">
        <v>126</v>
      </c>
      <c r="C84" s="236">
        <v>126</v>
      </c>
      <c r="D84" s="234">
        <f t="shared" si="1"/>
        <v>1</v>
      </c>
    </row>
    <row r="85" spans="1:4">
      <c r="A85" s="237" t="s">
        <v>122</v>
      </c>
      <c r="B85" s="236">
        <v>0</v>
      </c>
      <c r="C85" s="236"/>
      <c r="D85" s="234" t="e">
        <f t="shared" si="1"/>
        <v>#DIV/0!</v>
      </c>
    </row>
    <row r="86" spans="1:4">
      <c r="A86" s="237" t="s">
        <v>114</v>
      </c>
      <c r="B86" s="236">
        <v>0</v>
      </c>
      <c r="C86" s="236"/>
      <c r="D86" s="234" t="e">
        <f t="shared" si="1"/>
        <v>#DIV/0!</v>
      </c>
    </row>
    <row r="87" spans="1:4">
      <c r="A87" s="237" t="s">
        <v>82</v>
      </c>
      <c r="B87" s="236">
        <v>25</v>
      </c>
      <c r="C87" s="236">
        <v>25</v>
      </c>
      <c r="D87" s="234">
        <f t="shared" si="1"/>
        <v>1</v>
      </c>
    </row>
    <row r="88" spans="1:4">
      <c r="A88" s="232" t="s">
        <v>123</v>
      </c>
      <c r="B88" s="233"/>
      <c r="C88" s="233"/>
      <c r="D88" s="234" t="e">
        <f t="shared" si="1"/>
        <v>#DIV/0!</v>
      </c>
    </row>
    <row r="89" spans="1:4">
      <c r="A89" s="235" t="s">
        <v>124</v>
      </c>
      <c r="B89" s="233">
        <f>SUM(B90:B101)</f>
        <v>0</v>
      </c>
      <c r="C89" s="233">
        <f>SUM(C90:C101)</f>
        <v>0</v>
      </c>
      <c r="D89" s="234" t="e">
        <f t="shared" si="1"/>
        <v>#DIV/0!</v>
      </c>
    </row>
    <row r="90" spans="1:4">
      <c r="A90" s="235" t="s">
        <v>73</v>
      </c>
      <c r="B90" s="233"/>
      <c r="C90" s="233"/>
      <c r="D90" s="234" t="e">
        <f t="shared" si="1"/>
        <v>#DIV/0!</v>
      </c>
    </row>
    <row r="91" spans="1:4">
      <c r="A91" s="237" t="s">
        <v>74</v>
      </c>
      <c r="B91" s="233"/>
      <c r="C91" s="233"/>
      <c r="D91" s="234" t="e">
        <f t="shared" si="1"/>
        <v>#DIV/0!</v>
      </c>
    </row>
    <row r="92" spans="1:4">
      <c r="A92" s="237" t="s">
        <v>75</v>
      </c>
      <c r="B92" s="233"/>
      <c r="C92" s="233"/>
      <c r="D92" s="234" t="e">
        <f t="shared" si="1"/>
        <v>#DIV/0!</v>
      </c>
    </row>
    <row r="93" spans="1:4">
      <c r="A93" s="235" t="s">
        <v>125</v>
      </c>
      <c r="B93" s="233"/>
      <c r="C93" s="233"/>
      <c r="D93" s="234" t="e">
        <f t="shared" si="1"/>
        <v>#DIV/0!</v>
      </c>
    </row>
    <row r="94" spans="1:4">
      <c r="A94" s="235" t="s">
        <v>126</v>
      </c>
      <c r="B94" s="233"/>
      <c r="C94" s="233"/>
      <c r="D94" s="234" t="e">
        <f t="shared" si="1"/>
        <v>#DIV/0!</v>
      </c>
    </row>
    <row r="95" spans="1:4">
      <c r="A95" s="235" t="s">
        <v>114</v>
      </c>
      <c r="B95" s="233"/>
      <c r="C95" s="233"/>
      <c r="D95" s="234" t="e">
        <f t="shared" si="1"/>
        <v>#DIV/0!</v>
      </c>
    </row>
    <row r="96" spans="1:4">
      <c r="A96" s="235" t="s">
        <v>127</v>
      </c>
      <c r="B96" s="233"/>
      <c r="C96" s="233"/>
      <c r="D96" s="234" t="e">
        <f t="shared" si="1"/>
        <v>#DIV/0!</v>
      </c>
    </row>
    <row r="97" spans="1:4">
      <c r="A97" s="235" t="s">
        <v>128</v>
      </c>
      <c r="B97" s="233"/>
      <c r="C97" s="233"/>
      <c r="D97" s="234" t="e">
        <f t="shared" si="1"/>
        <v>#DIV/0!</v>
      </c>
    </row>
    <row r="98" spans="1:4">
      <c r="A98" s="235" t="s">
        <v>129</v>
      </c>
      <c r="B98" s="233"/>
      <c r="C98" s="233"/>
      <c r="D98" s="234" t="e">
        <f t="shared" si="1"/>
        <v>#DIV/0!</v>
      </c>
    </row>
    <row r="99" spans="1:4">
      <c r="A99" s="235" t="s">
        <v>130</v>
      </c>
      <c r="B99" s="233"/>
      <c r="C99" s="233"/>
      <c r="D99" s="234" t="e">
        <f t="shared" si="1"/>
        <v>#DIV/0!</v>
      </c>
    </row>
    <row r="100" spans="1:4">
      <c r="A100" s="237" t="s">
        <v>82</v>
      </c>
      <c r="B100" s="233"/>
      <c r="C100" s="233"/>
      <c r="D100" s="234" t="e">
        <f t="shared" si="1"/>
        <v>#DIV/0!</v>
      </c>
    </row>
    <row r="101" spans="1:4">
      <c r="A101" s="237" t="s">
        <v>131</v>
      </c>
      <c r="B101" s="233"/>
      <c r="C101" s="233"/>
      <c r="D101" s="234" t="e">
        <f t="shared" si="1"/>
        <v>#DIV/0!</v>
      </c>
    </row>
    <row r="102" spans="1:4">
      <c r="A102" s="241" t="s">
        <v>132</v>
      </c>
      <c r="B102" s="233">
        <f>SUM(B103:B110)</f>
        <v>883</v>
      </c>
      <c r="C102" s="233">
        <f>SUM(C103:C110)</f>
        <v>1083</v>
      </c>
      <c r="D102" s="234">
        <f t="shared" si="1"/>
        <v>1.22650056625142</v>
      </c>
    </row>
    <row r="103" spans="1:4">
      <c r="A103" s="235" t="s">
        <v>73</v>
      </c>
      <c r="B103" s="236">
        <v>883</v>
      </c>
      <c r="C103" s="236">
        <v>883</v>
      </c>
      <c r="D103" s="234">
        <f t="shared" si="1"/>
        <v>1</v>
      </c>
    </row>
    <row r="104" spans="1:4">
      <c r="A104" s="235" t="s">
        <v>74</v>
      </c>
      <c r="B104" s="236"/>
      <c r="C104" s="236"/>
      <c r="D104" s="234" t="e">
        <f t="shared" si="1"/>
        <v>#DIV/0!</v>
      </c>
    </row>
    <row r="105" spans="1:4">
      <c r="A105" s="235" t="s">
        <v>75</v>
      </c>
      <c r="B105" s="236"/>
      <c r="C105" s="236"/>
      <c r="D105" s="234" t="e">
        <f t="shared" si="1"/>
        <v>#DIV/0!</v>
      </c>
    </row>
    <row r="106" spans="1:4">
      <c r="A106" s="237" t="s">
        <v>133</v>
      </c>
      <c r="B106" s="236"/>
      <c r="C106" s="236"/>
      <c r="D106" s="234" t="e">
        <f t="shared" si="1"/>
        <v>#DIV/0!</v>
      </c>
    </row>
    <row r="107" spans="1:4">
      <c r="A107" s="237" t="s">
        <v>134</v>
      </c>
      <c r="B107" s="236"/>
      <c r="C107" s="236"/>
      <c r="D107" s="234" t="e">
        <f t="shared" si="1"/>
        <v>#DIV/0!</v>
      </c>
    </row>
    <row r="108" spans="1:4">
      <c r="A108" s="237" t="s">
        <v>135</v>
      </c>
      <c r="B108" s="236"/>
      <c r="C108" s="236"/>
      <c r="D108" s="234" t="e">
        <f t="shared" si="1"/>
        <v>#DIV/0!</v>
      </c>
    </row>
    <row r="109" spans="1:4">
      <c r="A109" s="235" t="s">
        <v>82</v>
      </c>
      <c r="B109" s="236"/>
      <c r="C109" s="236"/>
      <c r="D109" s="234" t="e">
        <f t="shared" si="1"/>
        <v>#DIV/0!</v>
      </c>
    </row>
    <row r="110" spans="1:4">
      <c r="A110" s="235" t="s">
        <v>136</v>
      </c>
      <c r="B110" s="236"/>
      <c r="C110" s="236">
        <v>200</v>
      </c>
      <c r="D110" s="234" t="e">
        <f t="shared" si="1"/>
        <v>#DIV/0!</v>
      </c>
    </row>
    <row r="111" spans="1:4">
      <c r="A111" s="232" t="s">
        <v>137</v>
      </c>
      <c r="B111" s="233">
        <f>SUM(B112:B121)</f>
        <v>394</v>
      </c>
      <c r="C111" s="233">
        <f>SUM(C112:C121)</f>
        <v>394</v>
      </c>
      <c r="D111" s="234">
        <f t="shared" si="1"/>
        <v>1</v>
      </c>
    </row>
    <row r="112" spans="1:4">
      <c r="A112" s="235" t="s">
        <v>73</v>
      </c>
      <c r="B112" s="236">
        <v>215</v>
      </c>
      <c r="C112" s="236">
        <v>215</v>
      </c>
      <c r="D112" s="234">
        <f t="shared" si="1"/>
        <v>1</v>
      </c>
    </row>
    <row r="113" spans="1:4">
      <c r="A113" s="235" t="s">
        <v>74</v>
      </c>
      <c r="B113" s="236"/>
      <c r="C113" s="236"/>
      <c r="D113" s="234" t="e">
        <f t="shared" si="1"/>
        <v>#DIV/0!</v>
      </c>
    </row>
    <row r="114" spans="1:4">
      <c r="A114" s="235" t="s">
        <v>75</v>
      </c>
      <c r="B114" s="236"/>
      <c r="C114" s="236"/>
      <c r="D114" s="234" t="e">
        <f t="shared" si="1"/>
        <v>#DIV/0!</v>
      </c>
    </row>
    <row r="115" spans="1:4">
      <c r="A115" s="237" t="s">
        <v>138</v>
      </c>
      <c r="B115" s="236"/>
      <c r="C115" s="236"/>
      <c r="D115" s="234" t="e">
        <f t="shared" si="1"/>
        <v>#DIV/0!</v>
      </c>
    </row>
    <row r="116" spans="1:4">
      <c r="A116" s="237" t="s">
        <v>139</v>
      </c>
      <c r="B116" s="236"/>
      <c r="C116" s="236"/>
      <c r="D116" s="234" t="e">
        <f t="shared" si="1"/>
        <v>#DIV/0!</v>
      </c>
    </row>
    <row r="117" spans="1:4">
      <c r="A117" s="237" t="s">
        <v>140</v>
      </c>
      <c r="B117" s="236"/>
      <c r="C117" s="236"/>
      <c r="D117" s="234" t="e">
        <f t="shared" si="1"/>
        <v>#DIV/0!</v>
      </c>
    </row>
    <row r="118" spans="1:4">
      <c r="A118" s="235" t="s">
        <v>141</v>
      </c>
      <c r="B118" s="236"/>
      <c r="C118" s="236"/>
      <c r="D118" s="234" t="e">
        <f t="shared" si="1"/>
        <v>#DIV/0!</v>
      </c>
    </row>
    <row r="119" spans="1:4">
      <c r="A119" s="235" t="s">
        <v>142</v>
      </c>
      <c r="B119" s="236">
        <v>38</v>
      </c>
      <c r="C119" s="236">
        <v>38</v>
      </c>
      <c r="D119" s="234">
        <f t="shared" si="1"/>
        <v>1</v>
      </c>
    </row>
    <row r="120" spans="1:4">
      <c r="A120" s="235" t="s">
        <v>82</v>
      </c>
      <c r="B120" s="236">
        <v>3</v>
      </c>
      <c r="C120" s="236">
        <v>3</v>
      </c>
      <c r="D120" s="234">
        <f t="shared" si="1"/>
        <v>1</v>
      </c>
    </row>
    <row r="121" spans="1:4">
      <c r="A121" s="237" t="s">
        <v>143</v>
      </c>
      <c r="B121" s="236">
        <v>138</v>
      </c>
      <c r="C121" s="236">
        <v>138</v>
      </c>
      <c r="D121" s="234">
        <f t="shared" si="1"/>
        <v>1</v>
      </c>
    </row>
    <row r="122" spans="1:4">
      <c r="A122" s="237" t="s">
        <v>144</v>
      </c>
      <c r="B122" s="233">
        <f>SUM(B123:B133)</f>
        <v>0</v>
      </c>
      <c r="C122" s="233">
        <f>SUM(C123:C133)</f>
        <v>0</v>
      </c>
      <c r="D122" s="234" t="e">
        <f t="shared" si="1"/>
        <v>#DIV/0!</v>
      </c>
    </row>
    <row r="123" spans="1:4">
      <c r="A123" s="237" t="s">
        <v>73</v>
      </c>
      <c r="B123" s="233"/>
      <c r="C123" s="233"/>
      <c r="D123" s="234" t="e">
        <f t="shared" si="1"/>
        <v>#DIV/0!</v>
      </c>
    </row>
    <row r="124" spans="1:4">
      <c r="A124" s="232" t="s">
        <v>74</v>
      </c>
      <c r="B124" s="233"/>
      <c r="C124" s="233"/>
      <c r="D124" s="234" t="e">
        <f t="shared" si="1"/>
        <v>#DIV/0!</v>
      </c>
    </row>
    <row r="125" spans="1:4">
      <c r="A125" s="235" t="s">
        <v>75</v>
      </c>
      <c r="B125" s="233"/>
      <c r="C125" s="233"/>
      <c r="D125" s="234" t="e">
        <f t="shared" si="1"/>
        <v>#DIV/0!</v>
      </c>
    </row>
    <row r="126" spans="1:4">
      <c r="A126" s="235" t="s">
        <v>145</v>
      </c>
      <c r="B126" s="233"/>
      <c r="C126" s="233"/>
      <c r="D126" s="234" t="e">
        <f t="shared" si="1"/>
        <v>#DIV/0!</v>
      </c>
    </row>
    <row r="127" spans="1:4">
      <c r="A127" s="235" t="s">
        <v>146</v>
      </c>
      <c r="B127" s="233"/>
      <c r="C127" s="233"/>
      <c r="D127" s="234" t="e">
        <f t="shared" si="1"/>
        <v>#DIV/0!</v>
      </c>
    </row>
    <row r="128" spans="1:4">
      <c r="A128" s="237" t="s">
        <v>147</v>
      </c>
      <c r="B128" s="233"/>
      <c r="C128" s="233"/>
      <c r="D128" s="234" t="e">
        <f t="shared" si="1"/>
        <v>#DIV/0!</v>
      </c>
    </row>
    <row r="129" spans="1:4">
      <c r="A129" s="235" t="s">
        <v>148</v>
      </c>
      <c r="B129" s="233"/>
      <c r="C129" s="233"/>
      <c r="D129" s="234" t="e">
        <f t="shared" si="1"/>
        <v>#DIV/0!</v>
      </c>
    </row>
    <row r="130" spans="1:4">
      <c r="A130" s="235" t="s">
        <v>149</v>
      </c>
      <c r="B130" s="233"/>
      <c r="C130" s="233"/>
      <c r="D130" s="234" t="e">
        <f t="shared" si="1"/>
        <v>#DIV/0!</v>
      </c>
    </row>
    <row r="131" spans="1:4">
      <c r="A131" s="235" t="s">
        <v>150</v>
      </c>
      <c r="B131" s="233"/>
      <c r="C131" s="233"/>
      <c r="D131" s="234" t="e">
        <f t="shared" si="1"/>
        <v>#DIV/0!</v>
      </c>
    </row>
    <row r="132" spans="1:4">
      <c r="A132" s="235" t="s">
        <v>82</v>
      </c>
      <c r="B132" s="233"/>
      <c r="C132" s="233"/>
      <c r="D132" s="234" t="e">
        <f t="shared" si="1"/>
        <v>#DIV/0!</v>
      </c>
    </row>
    <row r="133" spans="1:4">
      <c r="A133" s="235" t="s">
        <v>151</v>
      </c>
      <c r="B133" s="233"/>
      <c r="C133" s="233"/>
      <c r="D133" s="234" t="e">
        <f t="shared" si="1"/>
        <v>#DIV/0!</v>
      </c>
    </row>
    <row r="134" spans="1:4">
      <c r="A134" s="235" t="s">
        <v>152</v>
      </c>
      <c r="B134" s="233">
        <f>SUM(B135:B140)</f>
        <v>0</v>
      </c>
      <c r="C134" s="233">
        <f>SUM(C135:C140)</f>
        <v>0</v>
      </c>
      <c r="D134" s="234" t="e">
        <f t="shared" si="1"/>
        <v>#DIV/0!</v>
      </c>
    </row>
    <row r="135" spans="1:4">
      <c r="A135" s="235" t="s">
        <v>73</v>
      </c>
      <c r="B135" s="233"/>
      <c r="C135" s="233"/>
      <c r="D135" s="234" t="e">
        <f t="shared" ref="D135:D198" si="2">C135/B135</f>
        <v>#DIV/0!</v>
      </c>
    </row>
    <row r="136" spans="1:4">
      <c r="A136" s="235" t="s">
        <v>74</v>
      </c>
      <c r="B136" s="233"/>
      <c r="C136" s="233"/>
      <c r="D136" s="234" t="e">
        <f t="shared" si="2"/>
        <v>#DIV/0!</v>
      </c>
    </row>
    <row r="137" spans="1:4">
      <c r="A137" s="237" t="s">
        <v>75</v>
      </c>
      <c r="B137" s="233"/>
      <c r="C137" s="233"/>
      <c r="D137" s="234" t="e">
        <f t="shared" si="2"/>
        <v>#DIV/0!</v>
      </c>
    </row>
    <row r="138" spans="1:4">
      <c r="A138" s="237" t="s">
        <v>153</v>
      </c>
      <c r="B138" s="233"/>
      <c r="C138" s="233"/>
      <c r="D138" s="234" t="e">
        <f t="shared" si="2"/>
        <v>#DIV/0!</v>
      </c>
    </row>
    <row r="139" spans="1:4">
      <c r="A139" s="237" t="s">
        <v>82</v>
      </c>
      <c r="B139" s="233"/>
      <c r="C139" s="233"/>
      <c r="D139" s="234" t="e">
        <f t="shared" si="2"/>
        <v>#DIV/0!</v>
      </c>
    </row>
    <row r="140" spans="1:4">
      <c r="A140" s="232" t="s">
        <v>154</v>
      </c>
      <c r="B140" s="233"/>
      <c r="C140" s="233"/>
      <c r="D140" s="234" t="e">
        <f t="shared" si="2"/>
        <v>#DIV/0!</v>
      </c>
    </row>
    <row r="141" spans="1:4">
      <c r="A141" s="235" t="s">
        <v>155</v>
      </c>
      <c r="B141" s="233">
        <f>SUM(B142:B148)</f>
        <v>0</v>
      </c>
      <c r="C141" s="233">
        <f>SUM(C142:C148)</f>
        <v>0</v>
      </c>
      <c r="D141" s="234" t="e">
        <f t="shared" si="2"/>
        <v>#DIV/0!</v>
      </c>
    </row>
    <row r="142" spans="1:4">
      <c r="A142" s="235" t="s">
        <v>73</v>
      </c>
      <c r="B142" s="233"/>
      <c r="C142" s="233"/>
      <c r="D142" s="234" t="e">
        <f t="shared" si="2"/>
        <v>#DIV/0!</v>
      </c>
    </row>
    <row r="143" spans="1:4">
      <c r="A143" s="237" t="s">
        <v>74</v>
      </c>
      <c r="B143" s="233"/>
      <c r="C143" s="233"/>
      <c r="D143" s="234" t="e">
        <f t="shared" si="2"/>
        <v>#DIV/0!</v>
      </c>
    </row>
    <row r="144" spans="1:4">
      <c r="A144" s="237" t="s">
        <v>75</v>
      </c>
      <c r="B144" s="233"/>
      <c r="C144" s="233"/>
      <c r="D144" s="234" t="e">
        <f t="shared" si="2"/>
        <v>#DIV/0!</v>
      </c>
    </row>
    <row r="145" spans="1:4">
      <c r="A145" s="237" t="s">
        <v>156</v>
      </c>
      <c r="B145" s="233"/>
      <c r="C145" s="233"/>
      <c r="D145" s="234" t="e">
        <f t="shared" si="2"/>
        <v>#DIV/0!</v>
      </c>
    </row>
    <row r="146" spans="1:4">
      <c r="A146" s="232" t="s">
        <v>157</v>
      </c>
      <c r="B146" s="233"/>
      <c r="C146" s="233"/>
      <c r="D146" s="234" t="e">
        <f t="shared" si="2"/>
        <v>#DIV/0!</v>
      </c>
    </row>
    <row r="147" spans="1:4">
      <c r="A147" s="235" t="s">
        <v>82</v>
      </c>
      <c r="B147" s="233"/>
      <c r="C147" s="233"/>
      <c r="D147" s="234" t="e">
        <f t="shared" si="2"/>
        <v>#DIV/0!</v>
      </c>
    </row>
    <row r="148" spans="1:4">
      <c r="A148" s="235" t="s">
        <v>158</v>
      </c>
      <c r="B148" s="233"/>
      <c r="C148" s="233"/>
      <c r="D148" s="234" t="e">
        <f t="shared" si="2"/>
        <v>#DIV/0!</v>
      </c>
    </row>
    <row r="149" spans="1:4">
      <c r="A149" s="237" t="s">
        <v>159</v>
      </c>
      <c r="B149" s="233">
        <f>SUM(B150:B154)</f>
        <v>153</v>
      </c>
      <c r="C149" s="233">
        <f>SUM(C150:C154)</f>
        <v>153</v>
      </c>
      <c r="D149" s="234">
        <f t="shared" si="2"/>
        <v>1</v>
      </c>
    </row>
    <row r="150" spans="1:4">
      <c r="A150" s="237" t="s">
        <v>73</v>
      </c>
      <c r="B150" s="236">
        <v>80</v>
      </c>
      <c r="C150" s="236">
        <v>80</v>
      </c>
      <c r="D150" s="234">
        <f t="shared" si="2"/>
        <v>1</v>
      </c>
    </row>
    <row r="151" spans="1:4">
      <c r="A151" s="237" t="s">
        <v>74</v>
      </c>
      <c r="B151" s="236"/>
      <c r="C151" s="236"/>
      <c r="D151" s="234" t="e">
        <f t="shared" si="2"/>
        <v>#DIV/0!</v>
      </c>
    </row>
    <row r="152" spans="1:4">
      <c r="A152" s="235" t="s">
        <v>75</v>
      </c>
      <c r="B152" s="236">
        <v>16</v>
      </c>
      <c r="C152" s="236">
        <v>16</v>
      </c>
      <c r="D152" s="234">
        <f t="shared" si="2"/>
        <v>1</v>
      </c>
    </row>
    <row r="153" spans="1:4">
      <c r="A153" s="238" t="s">
        <v>160</v>
      </c>
      <c r="B153" s="236">
        <v>27</v>
      </c>
      <c r="C153" s="236">
        <v>27</v>
      </c>
      <c r="D153" s="234">
        <f t="shared" si="2"/>
        <v>1</v>
      </c>
    </row>
    <row r="154" spans="1:4">
      <c r="A154" s="235" t="s">
        <v>161</v>
      </c>
      <c r="B154" s="236">
        <v>30</v>
      </c>
      <c r="C154" s="236">
        <v>30</v>
      </c>
      <c r="D154" s="234">
        <f t="shared" si="2"/>
        <v>1</v>
      </c>
    </row>
    <row r="155" spans="1:4">
      <c r="A155" s="237" t="s">
        <v>162</v>
      </c>
      <c r="B155" s="233">
        <f>SUM(B156:B161)</f>
        <v>36</v>
      </c>
      <c r="C155" s="233">
        <f>SUM(C156:C161)</f>
        <v>36</v>
      </c>
      <c r="D155" s="234">
        <f t="shared" si="2"/>
        <v>1</v>
      </c>
    </row>
    <row r="156" spans="1:4">
      <c r="A156" s="237" t="s">
        <v>73</v>
      </c>
      <c r="B156" s="236">
        <v>24</v>
      </c>
      <c r="C156" s="236">
        <v>24</v>
      </c>
      <c r="D156" s="234">
        <f t="shared" si="2"/>
        <v>1</v>
      </c>
    </row>
    <row r="157" spans="1:4">
      <c r="A157" s="237" t="s">
        <v>74</v>
      </c>
      <c r="B157" s="236"/>
      <c r="C157" s="236"/>
      <c r="D157" s="234" t="e">
        <f t="shared" si="2"/>
        <v>#DIV/0!</v>
      </c>
    </row>
    <row r="158" spans="1:4">
      <c r="A158" s="232" t="s">
        <v>75</v>
      </c>
      <c r="B158" s="236"/>
      <c r="C158" s="236"/>
      <c r="D158" s="234" t="e">
        <f t="shared" si="2"/>
        <v>#DIV/0!</v>
      </c>
    </row>
    <row r="159" spans="1:4">
      <c r="A159" s="235" t="s">
        <v>87</v>
      </c>
      <c r="B159" s="236"/>
      <c r="C159" s="236"/>
      <c r="D159" s="234" t="e">
        <f t="shared" si="2"/>
        <v>#DIV/0!</v>
      </c>
    </row>
    <row r="160" spans="1:4">
      <c r="A160" s="235" t="s">
        <v>82</v>
      </c>
      <c r="B160" s="236"/>
      <c r="C160" s="236"/>
      <c r="D160" s="234" t="e">
        <f t="shared" si="2"/>
        <v>#DIV/0!</v>
      </c>
    </row>
    <row r="161" spans="1:4">
      <c r="A161" s="235" t="s">
        <v>163</v>
      </c>
      <c r="B161" s="236">
        <v>12</v>
      </c>
      <c r="C161" s="236">
        <v>12</v>
      </c>
      <c r="D161" s="234">
        <f t="shared" si="2"/>
        <v>1</v>
      </c>
    </row>
    <row r="162" spans="1:4">
      <c r="A162" s="237" t="s">
        <v>164</v>
      </c>
      <c r="B162" s="233">
        <f>SUM(B163:B168)</f>
        <v>200</v>
      </c>
      <c r="C162" s="233">
        <f>SUM(C163:C168)</f>
        <v>200</v>
      </c>
      <c r="D162" s="234">
        <f t="shared" si="2"/>
        <v>1</v>
      </c>
    </row>
    <row r="163" spans="1:4">
      <c r="A163" s="237" t="s">
        <v>73</v>
      </c>
      <c r="B163" s="236">
        <v>115</v>
      </c>
      <c r="C163" s="236">
        <v>115</v>
      </c>
      <c r="D163" s="234">
        <f t="shared" si="2"/>
        <v>1</v>
      </c>
    </row>
    <row r="164" spans="1:4">
      <c r="A164" s="237" t="s">
        <v>74</v>
      </c>
      <c r="B164" s="236">
        <v>6</v>
      </c>
      <c r="C164" s="236">
        <v>6</v>
      </c>
      <c r="D164" s="234">
        <f t="shared" si="2"/>
        <v>1</v>
      </c>
    </row>
    <row r="165" spans="1:4">
      <c r="A165" s="235" t="s">
        <v>75</v>
      </c>
      <c r="B165" s="236">
        <v>42</v>
      </c>
      <c r="C165" s="236">
        <v>42</v>
      </c>
      <c r="D165" s="234">
        <f t="shared" si="2"/>
        <v>1</v>
      </c>
    </row>
    <row r="166" spans="1:4">
      <c r="A166" s="235" t="s">
        <v>165</v>
      </c>
      <c r="B166" s="236">
        <v>35</v>
      </c>
      <c r="C166" s="236">
        <v>35</v>
      </c>
      <c r="D166" s="234">
        <f t="shared" si="2"/>
        <v>1</v>
      </c>
    </row>
    <row r="167" spans="1:4">
      <c r="A167" s="237" t="s">
        <v>82</v>
      </c>
      <c r="B167" s="236"/>
      <c r="C167" s="236"/>
      <c r="D167" s="234" t="e">
        <f t="shared" si="2"/>
        <v>#DIV/0!</v>
      </c>
    </row>
    <row r="168" spans="1:4">
      <c r="A168" s="237" t="s">
        <v>166</v>
      </c>
      <c r="B168" s="236">
        <v>2</v>
      </c>
      <c r="C168" s="236">
        <v>2</v>
      </c>
      <c r="D168" s="234">
        <f t="shared" si="2"/>
        <v>1</v>
      </c>
    </row>
    <row r="169" spans="1:4">
      <c r="A169" s="237" t="s">
        <v>167</v>
      </c>
      <c r="B169" s="233">
        <f>SUM(B170:B175)</f>
        <v>615</v>
      </c>
      <c r="C169" s="233">
        <f>SUM(C170:C175)</f>
        <v>615</v>
      </c>
      <c r="D169" s="234">
        <f t="shared" si="2"/>
        <v>1</v>
      </c>
    </row>
    <row r="170" spans="1:4">
      <c r="A170" s="237" t="s">
        <v>73</v>
      </c>
      <c r="B170" s="236">
        <v>353</v>
      </c>
      <c r="C170" s="236">
        <v>353</v>
      </c>
      <c r="D170" s="234">
        <f t="shared" si="2"/>
        <v>1</v>
      </c>
    </row>
    <row r="171" spans="1:4">
      <c r="A171" s="235" t="s">
        <v>74</v>
      </c>
      <c r="B171" s="236">
        <v>125</v>
      </c>
      <c r="C171" s="236">
        <v>125</v>
      </c>
      <c r="D171" s="234">
        <f t="shared" si="2"/>
        <v>1</v>
      </c>
    </row>
    <row r="172" spans="1:4">
      <c r="A172" s="235" t="s">
        <v>75</v>
      </c>
      <c r="B172" s="236"/>
      <c r="C172" s="236"/>
      <c r="D172" s="234" t="e">
        <f t="shared" si="2"/>
        <v>#DIV/0!</v>
      </c>
    </row>
    <row r="173" spans="1:4">
      <c r="A173" s="235" t="s">
        <v>168</v>
      </c>
      <c r="B173" s="236"/>
      <c r="C173" s="236"/>
      <c r="D173" s="234" t="e">
        <f t="shared" si="2"/>
        <v>#DIV/0!</v>
      </c>
    </row>
    <row r="174" spans="1:4">
      <c r="A174" s="237" t="s">
        <v>82</v>
      </c>
      <c r="B174" s="236">
        <v>63</v>
      </c>
      <c r="C174" s="236">
        <v>63</v>
      </c>
      <c r="D174" s="234">
        <f t="shared" si="2"/>
        <v>1</v>
      </c>
    </row>
    <row r="175" spans="1:4">
      <c r="A175" s="237" t="s">
        <v>169</v>
      </c>
      <c r="B175" s="236">
        <v>74</v>
      </c>
      <c r="C175" s="236">
        <v>74</v>
      </c>
      <c r="D175" s="234">
        <f t="shared" si="2"/>
        <v>1</v>
      </c>
    </row>
    <row r="176" spans="1:4">
      <c r="A176" s="237" t="s">
        <v>170</v>
      </c>
      <c r="B176" s="233">
        <f>SUM(B177:B182)</f>
        <v>368</v>
      </c>
      <c r="C176" s="233">
        <f>SUM(C177:C182)</f>
        <v>368</v>
      </c>
      <c r="D176" s="234">
        <f t="shared" si="2"/>
        <v>1</v>
      </c>
    </row>
    <row r="177" spans="1:4">
      <c r="A177" s="235" t="s">
        <v>73</v>
      </c>
      <c r="B177" s="236">
        <v>284</v>
      </c>
      <c r="C177" s="236">
        <v>284</v>
      </c>
      <c r="D177" s="234">
        <f t="shared" si="2"/>
        <v>1</v>
      </c>
    </row>
    <row r="178" spans="1:4">
      <c r="A178" s="235" t="s">
        <v>74</v>
      </c>
      <c r="B178" s="236">
        <v>56</v>
      </c>
      <c r="C178" s="236">
        <v>56</v>
      </c>
      <c r="D178" s="234">
        <f t="shared" si="2"/>
        <v>1</v>
      </c>
    </row>
    <row r="179" spans="1:4">
      <c r="A179" s="235" t="s">
        <v>75</v>
      </c>
      <c r="B179" s="236"/>
      <c r="C179" s="236"/>
      <c r="D179" s="234" t="e">
        <f t="shared" si="2"/>
        <v>#DIV/0!</v>
      </c>
    </row>
    <row r="180" spans="1:4">
      <c r="A180" s="235" t="s">
        <v>171</v>
      </c>
      <c r="B180" s="236"/>
      <c r="C180" s="236"/>
      <c r="D180" s="234" t="e">
        <f t="shared" si="2"/>
        <v>#DIV/0!</v>
      </c>
    </row>
    <row r="181" spans="1:4">
      <c r="A181" s="235" t="s">
        <v>82</v>
      </c>
      <c r="B181" s="236"/>
      <c r="C181" s="236"/>
      <c r="D181" s="234" t="e">
        <f t="shared" si="2"/>
        <v>#DIV/0!</v>
      </c>
    </row>
    <row r="182" spans="1:4">
      <c r="A182" s="237" t="s">
        <v>172</v>
      </c>
      <c r="B182" s="236">
        <v>28</v>
      </c>
      <c r="C182" s="236">
        <v>28</v>
      </c>
      <c r="D182" s="234">
        <f t="shared" si="2"/>
        <v>1</v>
      </c>
    </row>
    <row r="183" spans="1:4">
      <c r="A183" s="237" t="s">
        <v>173</v>
      </c>
      <c r="B183" s="233">
        <f>SUM(B184:B189)</f>
        <v>234</v>
      </c>
      <c r="C183" s="233">
        <f>SUM(C184:C189)</f>
        <v>234</v>
      </c>
      <c r="D183" s="234">
        <f t="shared" si="2"/>
        <v>1</v>
      </c>
    </row>
    <row r="184" spans="1:4">
      <c r="A184" s="232" t="s">
        <v>73</v>
      </c>
      <c r="B184" s="236">
        <v>225</v>
      </c>
      <c r="C184" s="236">
        <v>225</v>
      </c>
      <c r="D184" s="234">
        <f t="shared" si="2"/>
        <v>1</v>
      </c>
    </row>
    <row r="185" spans="1:4">
      <c r="A185" s="235" t="s">
        <v>74</v>
      </c>
      <c r="B185" s="236">
        <v>3</v>
      </c>
      <c r="C185" s="236">
        <v>3</v>
      </c>
      <c r="D185" s="234">
        <f t="shared" si="2"/>
        <v>1</v>
      </c>
    </row>
    <row r="186" spans="1:4">
      <c r="A186" s="235" t="s">
        <v>75</v>
      </c>
      <c r="B186" s="236"/>
      <c r="C186" s="236"/>
      <c r="D186" s="234" t="e">
        <f t="shared" si="2"/>
        <v>#DIV/0!</v>
      </c>
    </row>
    <row r="187" spans="1:4">
      <c r="A187" s="235" t="s">
        <v>174</v>
      </c>
      <c r="B187" s="236"/>
      <c r="C187" s="236"/>
      <c r="D187" s="234" t="e">
        <f t="shared" si="2"/>
        <v>#DIV/0!</v>
      </c>
    </row>
    <row r="188" spans="1:4">
      <c r="A188" s="235" t="s">
        <v>82</v>
      </c>
      <c r="B188" s="236"/>
      <c r="C188" s="236"/>
      <c r="D188" s="234" t="e">
        <f t="shared" si="2"/>
        <v>#DIV/0!</v>
      </c>
    </row>
    <row r="189" spans="1:4">
      <c r="A189" s="237" t="s">
        <v>175</v>
      </c>
      <c r="B189" s="236">
        <v>6</v>
      </c>
      <c r="C189" s="236">
        <v>6</v>
      </c>
      <c r="D189" s="234">
        <f t="shared" si="2"/>
        <v>1</v>
      </c>
    </row>
    <row r="190" spans="1:4">
      <c r="A190" s="237" t="s">
        <v>176</v>
      </c>
      <c r="B190" s="233">
        <f>SUM(B191:B197)</f>
        <v>201</v>
      </c>
      <c r="C190" s="233">
        <f>SUM(C191:C197)</f>
        <v>208</v>
      </c>
      <c r="D190" s="234">
        <f t="shared" si="2"/>
        <v>1.03482587064677</v>
      </c>
    </row>
    <row r="191" spans="1:4">
      <c r="A191" s="237" t="s">
        <v>73</v>
      </c>
      <c r="B191" s="236">
        <v>163</v>
      </c>
      <c r="C191" s="236">
        <v>163</v>
      </c>
      <c r="D191" s="234">
        <f t="shared" si="2"/>
        <v>1</v>
      </c>
    </row>
    <row r="192" spans="1:4">
      <c r="A192" s="235" t="s">
        <v>74</v>
      </c>
      <c r="B192" s="236">
        <v>16</v>
      </c>
      <c r="C192" s="236">
        <v>16</v>
      </c>
      <c r="D192" s="234">
        <f t="shared" si="2"/>
        <v>1</v>
      </c>
    </row>
    <row r="193" spans="1:4">
      <c r="A193" s="235" t="s">
        <v>75</v>
      </c>
      <c r="B193" s="236"/>
      <c r="C193" s="236"/>
      <c r="D193" s="234" t="e">
        <f t="shared" si="2"/>
        <v>#DIV/0!</v>
      </c>
    </row>
    <row r="194" spans="1:4">
      <c r="A194" s="235" t="s">
        <v>177</v>
      </c>
      <c r="B194" s="236">
        <v>4</v>
      </c>
      <c r="C194" s="236">
        <v>4</v>
      </c>
      <c r="D194" s="234">
        <f t="shared" si="2"/>
        <v>1</v>
      </c>
    </row>
    <row r="195" spans="1:4">
      <c r="A195" s="235" t="s">
        <v>178</v>
      </c>
      <c r="B195" s="236">
        <v>15</v>
      </c>
      <c r="C195" s="236">
        <v>15</v>
      </c>
      <c r="D195" s="234">
        <f t="shared" si="2"/>
        <v>1</v>
      </c>
    </row>
    <row r="196" spans="1:4">
      <c r="A196" s="235" t="s">
        <v>82</v>
      </c>
      <c r="B196" s="236"/>
      <c r="C196" s="236"/>
      <c r="D196" s="234" t="e">
        <f t="shared" si="2"/>
        <v>#DIV/0!</v>
      </c>
    </row>
    <row r="197" spans="1:4">
      <c r="A197" s="237" t="s">
        <v>179</v>
      </c>
      <c r="B197" s="236">
        <v>3</v>
      </c>
      <c r="C197" s="236">
        <v>10</v>
      </c>
      <c r="D197" s="234">
        <f t="shared" si="2"/>
        <v>3.33333333333333</v>
      </c>
    </row>
    <row r="198" spans="1:4">
      <c r="A198" s="237" t="s">
        <v>180</v>
      </c>
      <c r="B198" s="233">
        <f>SUM(B199:B203)</f>
        <v>0</v>
      </c>
      <c r="C198" s="233">
        <f>SUM(C199:C203)</f>
        <v>0</v>
      </c>
      <c r="D198" s="234" t="e">
        <f t="shared" si="2"/>
        <v>#DIV/0!</v>
      </c>
    </row>
    <row r="199" spans="1:4">
      <c r="A199" s="237" t="s">
        <v>73</v>
      </c>
      <c r="B199" s="233"/>
      <c r="C199" s="233"/>
      <c r="D199" s="234" t="e">
        <f t="shared" ref="D199:D262" si="3">C199/B199</f>
        <v>#DIV/0!</v>
      </c>
    </row>
    <row r="200" spans="1:4">
      <c r="A200" s="232" t="s">
        <v>74</v>
      </c>
      <c r="B200" s="233"/>
      <c r="C200" s="233"/>
      <c r="D200" s="234" t="e">
        <f t="shared" si="3"/>
        <v>#DIV/0!</v>
      </c>
    </row>
    <row r="201" spans="1:4">
      <c r="A201" s="235" t="s">
        <v>75</v>
      </c>
      <c r="B201" s="242"/>
      <c r="C201" s="242"/>
      <c r="D201" s="234" t="e">
        <f t="shared" si="3"/>
        <v>#DIV/0!</v>
      </c>
    </row>
    <row r="202" spans="1:4">
      <c r="A202" s="235" t="s">
        <v>82</v>
      </c>
      <c r="B202" s="242"/>
      <c r="C202" s="242"/>
      <c r="D202" s="234" t="e">
        <f t="shared" si="3"/>
        <v>#DIV/0!</v>
      </c>
    </row>
    <row r="203" spans="1:4">
      <c r="A203" s="235" t="s">
        <v>181</v>
      </c>
      <c r="B203" s="242"/>
      <c r="C203" s="242"/>
      <c r="D203" s="234" t="e">
        <f t="shared" si="3"/>
        <v>#DIV/0!</v>
      </c>
    </row>
    <row r="204" spans="1:4">
      <c r="A204" s="237" t="s">
        <v>182</v>
      </c>
      <c r="B204" s="233">
        <f>SUM(B205:B209)</f>
        <v>428</v>
      </c>
      <c r="C204" s="233">
        <f>SUM(C205:C209)</f>
        <v>421</v>
      </c>
      <c r="D204" s="234">
        <f t="shared" si="3"/>
        <v>0.983644859813084</v>
      </c>
    </row>
    <row r="205" spans="1:4">
      <c r="A205" s="237" t="s">
        <v>73</v>
      </c>
      <c r="B205" s="236">
        <v>401</v>
      </c>
      <c r="C205" s="236">
        <v>401</v>
      </c>
      <c r="D205" s="234">
        <f t="shared" si="3"/>
        <v>1</v>
      </c>
    </row>
    <row r="206" spans="1:4">
      <c r="A206" s="237" t="s">
        <v>74</v>
      </c>
      <c r="B206" s="236"/>
      <c r="C206" s="236"/>
      <c r="D206" s="234" t="e">
        <f t="shared" si="3"/>
        <v>#DIV/0!</v>
      </c>
    </row>
    <row r="207" spans="1:4">
      <c r="A207" s="235" t="s">
        <v>75</v>
      </c>
      <c r="B207" s="236"/>
      <c r="C207" s="236"/>
      <c r="D207" s="234" t="e">
        <f t="shared" si="3"/>
        <v>#DIV/0!</v>
      </c>
    </row>
    <row r="208" spans="1:4">
      <c r="A208" s="235" t="s">
        <v>82</v>
      </c>
      <c r="B208" s="236"/>
      <c r="C208" s="236"/>
      <c r="D208" s="234" t="e">
        <f t="shared" si="3"/>
        <v>#DIV/0!</v>
      </c>
    </row>
    <row r="209" spans="1:4">
      <c r="A209" s="235" t="s">
        <v>183</v>
      </c>
      <c r="B209" s="236">
        <v>27</v>
      </c>
      <c r="C209" s="236">
        <v>20</v>
      </c>
      <c r="D209" s="234">
        <f t="shared" si="3"/>
        <v>0.740740740740741</v>
      </c>
    </row>
    <row r="210" spans="1:4">
      <c r="A210" s="235" t="s">
        <v>184</v>
      </c>
      <c r="B210" s="233">
        <f>SUM(B211:B216)</f>
        <v>0</v>
      </c>
      <c r="C210" s="233">
        <f>SUM(C211:C216)</f>
        <v>0</v>
      </c>
      <c r="D210" s="234" t="e">
        <f t="shared" si="3"/>
        <v>#DIV/0!</v>
      </c>
    </row>
    <row r="211" spans="1:4">
      <c r="A211" s="235" t="s">
        <v>73</v>
      </c>
      <c r="B211" s="243"/>
      <c r="C211" s="243"/>
      <c r="D211" s="234" t="e">
        <f t="shared" si="3"/>
        <v>#DIV/0!</v>
      </c>
    </row>
    <row r="212" spans="1:4">
      <c r="A212" s="235" t="s">
        <v>74</v>
      </c>
      <c r="B212" s="243"/>
      <c r="C212" s="243"/>
      <c r="D212" s="234" t="e">
        <f t="shared" si="3"/>
        <v>#DIV/0!</v>
      </c>
    </row>
    <row r="213" spans="1:4">
      <c r="A213" s="235" t="s">
        <v>75</v>
      </c>
      <c r="B213" s="242"/>
      <c r="C213" s="242"/>
      <c r="D213" s="234" t="e">
        <f t="shared" si="3"/>
        <v>#DIV/0!</v>
      </c>
    </row>
    <row r="214" spans="1:4">
      <c r="A214" s="235" t="s">
        <v>185</v>
      </c>
      <c r="B214" s="242"/>
      <c r="C214" s="242"/>
      <c r="D214" s="234" t="e">
        <f t="shared" si="3"/>
        <v>#DIV/0!</v>
      </c>
    </row>
    <row r="215" spans="1:4">
      <c r="A215" s="235" t="s">
        <v>82</v>
      </c>
      <c r="B215" s="242"/>
      <c r="C215" s="242"/>
      <c r="D215" s="234" t="e">
        <f t="shared" si="3"/>
        <v>#DIV/0!</v>
      </c>
    </row>
    <row r="216" spans="1:4">
      <c r="A216" s="235" t="s">
        <v>186</v>
      </c>
      <c r="B216" s="242"/>
      <c r="C216" s="242"/>
      <c r="D216" s="234" t="e">
        <f t="shared" si="3"/>
        <v>#DIV/0!</v>
      </c>
    </row>
    <row r="217" spans="1:4">
      <c r="A217" s="235" t="s">
        <v>187</v>
      </c>
      <c r="B217" s="233">
        <f>SUM(B218:B231)</f>
        <v>1182</v>
      </c>
      <c r="C217" s="233">
        <f>SUM(C218:C231)</f>
        <v>1582</v>
      </c>
      <c r="D217" s="234">
        <f t="shared" si="3"/>
        <v>1.33840947546531</v>
      </c>
    </row>
    <row r="218" spans="1:4">
      <c r="A218" s="235" t="s">
        <v>73</v>
      </c>
      <c r="B218" s="236">
        <v>809</v>
      </c>
      <c r="C218" s="236">
        <v>809</v>
      </c>
      <c r="D218" s="234">
        <f t="shared" si="3"/>
        <v>1</v>
      </c>
    </row>
    <row r="219" spans="1:4">
      <c r="A219" s="235" t="s">
        <v>74</v>
      </c>
      <c r="B219" s="236">
        <v>30</v>
      </c>
      <c r="C219" s="236">
        <v>30</v>
      </c>
      <c r="D219" s="234">
        <f t="shared" si="3"/>
        <v>1</v>
      </c>
    </row>
    <row r="220" spans="1:4">
      <c r="A220" s="235" t="s">
        <v>75</v>
      </c>
      <c r="B220" s="236"/>
      <c r="C220" s="236"/>
      <c r="D220" s="234" t="e">
        <f t="shared" si="3"/>
        <v>#DIV/0!</v>
      </c>
    </row>
    <row r="221" spans="1:4">
      <c r="A221" s="235" t="s">
        <v>188</v>
      </c>
      <c r="B221" s="236"/>
      <c r="C221" s="236"/>
      <c r="D221" s="234" t="e">
        <f t="shared" si="3"/>
        <v>#DIV/0!</v>
      </c>
    </row>
    <row r="222" spans="1:4">
      <c r="A222" s="235" t="s">
        <v>189</v>
      </c>
      <c r="B222" s="236">
        <v>156</v>
      </c>
      <c r="C222" s="236">
        <v>356</v>
      </c>
      <c r="D222" s="234">
        <f t="shared" si="3"/>
        <v>2.28205128205128</v>
      </c>
    </row>
    <row r="223" spans="1:4">
      <c r="A223" s="235" t="s">
        <v>114</v>
      </c>
      <c r="B223" s="236"/>
      <c r="C223" s="236"/>
      <c r="D223" s="234" t="e">
        <f t="shared" si="3"/>
        <v>#DIV/0!</v>
      </c>
    </row>
    <row r="224" spans="1:4">
      <c r="A224" s="235" t="s">
        <v>190</v>
      </c>
      <c r="B224" s="236"/>
      <c r="C224" s="236"/>
      <c r="D224" s="234" t="e">
        <f t="shared" si="3"/>
        <v>#DIV/0!</v>
      </c>
    </row>
    <row r="225" spans="1:4">
      <c r="A225" s="235" t="s">
        <v>191</v>
      </c>
      <c r="B225" s="236">
        <v>2</v>
      </c>
      <c r="C225" s="236">
        <v>2</v>
      </c>
      <c r="D225" s="234">
        <f t="shared" si="3"/>
        <v>1</v>
      </c>
    </row>
    <row r="226" spans="1:4">
      <c r="A226" s="235" t="s">
        <v>192</v>
      </c>
      <c r="B226" s="236"/>
      <c r="C226" s="236"/>
      <c r="D226" s="234" t="e">
        <f t="shared" si="3"/>
        <v>#DIV/0!</v>
      </c>
    </row>
    <row r="227" spans="1:4">
      <c r="A227" s="235" t="s">
        <v>193</v>
      </c>
      <c r="B227" s="236"/>
      <c r="C227" s="236"/>
      <c r="D227" s="234" t="e">
        <f t="shared" si="3"/>
        <v>#DIV/0!</v>
      </c>
    </row>
    <row r="228" spans="1:4">
      <c r="A228" s="235" t="s">
        <v>194</v>
      </c>
      <c r="B228" s="236"/>
      <c r="C228" s="236"/>
      <c r="D228" s="234" t="e">
        <f t="shared" si="3"/>
        <v>#DIV/0!</v>
      </c>
    </row>
    <row r="229" spans="1:4">
      <c r="A229" s="235" t="s">
        <v>195</v>
      </c>
      <c r="B229" s="236">
        <v>166</v>
      </c>
      <c r="C229" s="236">
        <v>366</v>
      </c>
      <c r="D229" s="234">
        <f t="shared" si="3"/>
        <v>2.20481927710843</v>
      </c>
    </row>
    <row r="230" spans="1:4">
      <c r="A230" s="235" t="s">
        <v>82</v>
      </c>
      <c r="B230" s="236"/>
      <c r="C230" s="236"/>
      <c r="D230" s="234" t="e">
        <f t="shared" si="3"/>
        <v>#DIV/0!</v>
      </c>
    </row>
    <row r="231" spans="1:4">
      <c r="A231" s="235" t="s">
        <v>196</v>
      </c>
      <c r="B231" s="236">
        <v>19</v>
      </c>
      <c r="C231" s="236">
        <v>19</v>
      </c>
      <c r="D231" s="234">
        <f t="shared" si="3"/>
        <v>1</v>
      </c>
    </row>
    <row r="232" spans="1:4">
      <c r="A232" s="235" t="s">
        <v>197</v>
      </c>
      <c r="B232" s="233">
        <f>SUM(B233:B234)</f>
        <v>8535</v>
      </c>
      <c r="C232" s="233">
        <f>SUM(C233:C234)</f>
        <v>11792</v>
      </c>
      <c r="D232" s="234">
        <f t="shared" si="3"/>
        <v>1.38160515524312</v>
      </c>
    </row>
    <row r="233" spans="1:4">
      <c r="A233" s="237" t="s">
        <v>198</v>
      </c>
      <c r="B233" s="233"/>
      <c r="C233" s="233"/>
      <c r="D233" s="234" t="e">
        <f t="shared" si="3"/>
        <v>#DIV/0!</v>
      </c>
    </row>
    <row r="234" spans="1:4">
      <c r="A234" s="237" t="s">
        <v>199</v>
      </c>
      <c r="B234" s="236">
        <v>8535</v>
      </c>
      <c r="C234" s="236">
        <v>11792</v>
      </c>
      <c r="D234" s="234">
        <f t="shared" si="3"/>
        <v>1.38160515524312</v>
      </c>
    </row>
    <row r="235" spans="1:4">
      <c r="A235" s="232" t="s">
        <v>200</v>
      </c>
      <c r="B235" s="233">
        <f>SUM(B236:B238)</f>
        <v>0</v>
      </c>
      <c r="C235" s="233">
        <f>SUM(C236:C238)</f>
        <v>0</v>
      </c>
      <c r="D235" s="234" t="e">
        <f t="shared" si="3"/>
        <v>#DIV/0!</v>
      </c>
    </row>
    <row r="236" spans="1:4">
      <c r="A236" s="235" t="s">
        <v>201</v>
      </c>
      <c r="B236" s="233"/>
      <c r="C236" s="233"/>
      <c r="D236" s="234" t="e">
        <f t="shared" si="3"/>
        <v>#DIV/0!</v>
      </c>
    </row>
    <row r="237" spans="1:4">
      <c r="A237" s="235" t="s">
        <v>202</v>
      </c>
      <c r="B237" s="233"/>
      <c r="C237" s="233"/>
      <c r="D237" s="234" t="e">
        <f t="shared" si="3"/>
        <v>#DIV/0!</v>
      </c>
    </row>
    <row r="238" spans="1:4">
      <c r="A238" s="235" t="s">
        <v>203</v>
      </c>
      <c r="B238" s="233"/>
      <c r="C238" s="233"/>
      <c r="D238" s="234" t="e">
        <f t="shared" si="3"/>
        <v>#DIV/0!</v>
      </c>
    </row>
    <row r="239" spans="1:4">
      <c r="A239" s="232" t="s">
        <v>204</v>
      </c>
      <c r="B239" s="233">
        <f>SUM(B240,B250)</f>
        <v>150</v>
      </c>
      <c r="C239" s="233">
        <f>SUM(C240,C250)</f>
        <v>150</v>
      </c>
      <c r="D239" s="234">
        <f t="shared" si="3"/>
        <v>1</v>
      </c>
    </row>
    <row r="240" spans="1:4">
      <c r="A240" s="237" t="s">
        <v>205</v>
      </c>
      <c r="B240" s="233">
        <f>SUM(B241:B249)</f>
        <v>38</v>
      </c>
      <c r="C240" s="233">
        <f>SUM(C241:C249)</f>
        <v>36</v>
      </c>
      <c r="D240" s="234">
        <f t="shared" si="3"/>
        <v>0.947368421052632</v>
      </c>
    </row>
    <row r="241" spans="1:4">
      <c r="A241" s="237" t="s">
        <v>206</v>
      </c>
      <c r="B241" s="236">
        <v>38</v>
      </c>
      <c r="C241" s="236">
        <v>36</v>
      </c>
      <c r="D241" s="234">
        <f t="shared" si="3"/>
        <v>0.947368421052632</v>
      </c>
    </row>
    <row r="242" spans="1:4">
      <c r="A242" s="235" t="s">
        <v>207</v>
      </c>
      <c r="B242" s="236"/>
      <c r="C242" s="236"/>
      <c r="D242" s="234" t="e">
        <f t="shared" si="3"/>
        <v>#DIV/0!</v>
      </c>
    </row>
    <row r="243" spans="1:4">
      <c r="A243" s="235" t="s">
        <v>208</v>
      </c>
      <c r="B243" s="236"/>
      <c r="C243" s="236"/>
      <c r="D243" s="234" t="e">
        <f t="shared" si="3"/>
        <v>#DIV/0!</v>
      </c>
    </row>
    <row r="244" spans="1:4">
      <c r="A244" s="235" t="s">
        <v>209</v>
      </c>
      <c r="B244" s="236"/>
      <c r="C244" s="236"/>
      <c r="D244" s="234" t="e">
        <f t="shared" si="3"/>
        <v>#DIV/0!</v>
      </c>
    </row>
    <row r="245" spans="1:4">
      <c r="A245" s="237" t="s">
        <v>210</v>
      </c>
      <c r="B245" s="236"/>
      <c r="C245" s="236"/>
      <c r="D245" s="234" t="e">
        <f t="shared" si="3"/>
        <v>#DIV/0!</v>
      </c>
    </row>
    <row r="246" spans="1:4">
      <c r="A246" s="237" t="s">
        <v>211</v>
      </c>
      <c r="B246" s="236"/>
      <c r="C246" s="236"/>
      <c r="D246" s="234" t="e">
        <f t="shared" si="3"/>
        <v>#DIV/0!</v>
      </c>
    </row>
    <row r="247" spans="1:4">
      <c r="A247" s="237" t="s">
        <v>212</v>
      </c>
      <c r="B247" s="236"/>
      <c r="C247" s="236"/>
      <c r="D247" s="234" t="e">
        <f t="shared" si="3"/>
        <v>#DIV/0!</v>
      </c>
    </row>
    <row r="248" spans="1:4">
      <c r="A248" s="237" t="s">
        <v>213</v>
      </c>
      <c r="B248" s="236"/>
      <c r="C248" s="236"/>
      <c r="D248" s="234" t="e">
        <f t="shared" si="3"/>
        <v>#DIV/0!</v>
      </c>
    </row>
    <row r="249" spans="1:4">
      <c r="A249" s="237" t="s">
        <v>214</v>
      </c>
      <c r="B249" s="236"/>
      <c r="C249" s="236"/>
      <c r="D249" s="234" t="e">
        <f t="shared" si="3"/>
        <v>#DIV/0!</v>
      </c>
    </row>
    <row r="250" spans="1:4">
      <c r="A250" s="237" t="s">
        <v>215</v>
      </c>
      <c r="B250" s="236">
        <v>112</v>
      </c>
      <c r="C250" s="236">
        <v>114</v>
      </c>
      <c r="D250" s="234">
        <f t="shared" si="3"/>
        <v>1.01785714285714</v>
      </c>
    </row>
    <row r="251" spans="1:4">
      <c r="A251" s="232" t="s">
        <v>216</v>
      </c>
      <c r="B251" s="233">
        <f>SUM(B252,B255,B266,B273,B281,B290,B304,B314,B324,B332,B338)</f>
        <v>1449</v>
      </c>
      <c r="C251" s="233">
        <f>SUM(C252,C255,C266,C273,C281,C290,C304,C314,C324,C332,C338)</f>
        <v>1550</v>
      </c>
      <c r="D251" s="234">
        <f t="shared" si="3"/>
        <v>1.06970324361629</v>
      </c>
    </row>
    <row r="252" spans="1:4">
      <c r="A252" s="235" t="s">
        <v>217</v>
      </c>
      <c r="B252" s="233">
        <f>SUM(B253:B254)</f>
        <v>25</v>
      </c>
      <c r="C252" s="233">
        <f>SUM(C253:C254)</f>
        <v>0</v>
      </c>
      <c r="D252" s="234">
        <f t="shared" si="3"/>
        <v>0</v>
      </c>
    </row>
    <row r="253" spans="1:4">
      <c r="A253" s="235" t="s">
        <v>218</v>
      </c>
      <c r="B253" s="233"/>
      <c r="C253" s="233"/>
      <c r="D253" s="234" t="e">
        <f t="shared" si="3"/>
        <v>#DIV/0!</v>
      </c>
    </row>
    <row r="254" spans="1:4">
      <c r="A254" s="237" t="s">
        <v>219</v>
      </c>
      <c r="B254" s="233">
        <v>25</v>
      </c>
      <c r="C254" s="233"/>
      <c r="D254" s="234">
        <f t="shared" si="3"/>
        <v>0</v>
      </c>
    </row>
    <row r="255" spans="1:4">
      <c r="A255" s="237" t="s">
        <v>220</v>
      </c>
      <c r="B255" s="233">
        <f>SUM(B256:B265)</f>
        <v>638</v>
      </c>
      <c r="C255" s="233">
        <f>SUM(C256:C265)</f>
        <v>910</v>
      </c>
      <c r="D255" s="234">
        <f t="shared" si="3"/>
        <v>1.42633228840125</v>
      </c>
    </row>
    <row r="256" spans="1:4">
      <c r="A256" s="237" t="s">
        <v>73</v>
      </c>
      <c r="B256" s="236">
        <v>143</v>
      </c>
      <c r="C256" s="236">
        <v>243</v>
      </c>
      <c r="D256" s="234">
        <f t="shared" si="3"/>
        <v>1.6993006993007</v>
      </c>
    </row>
    <row r="257" spans="1:4">
      <c r="A257" s="237" t="s">
        <v>74</v>
      </c>
      <c r="B257" s="236">
        <v>80</v>
      </c>
      <c r="C257" s="236">
        <v>80</v>
      </c>
      <c r="D257" s="234">
        <f t="shared" si="3"/>
        <v>1</v>
      </c>
    </row>
    <row r="258" spans="1:4">
      <c r="A258" s="237" t="s">
        <v>75</v>
      </c>
      <c r="B258" s="236">
        <v>0</v>
      </c>
      <c r="C258" s="236"/>
      <c r="D258" s="234" t="e">
        <f t="shared" si="3"/>
        <v>#DIV/0!</v>
      </c>
    </row>
    <row r="259" spans="1:4">
      <c r="A259" s="237" t="s">
        <v>114</v>
      </c>
      <c r="B259" s="236">
        <v>0</v>
      </c>
      <c r="C259" s="236"/>
      <c r="D259" s="234" t="e">
        <f t="shared" si="3"/>
        <v>#DIV/0!</v>
      </c>
    </row>
    <row r="260" spans="1:4">
      <c r="A260" s="237" t="s">
        <v>221</v>
      </c>
      <c r="B260" s="236">
        <v>43</v>
      </c>
      <c r="C260" s="236">
        <v>43</v>
      </c>
      <c r="D260" s="234">
        <f t="shared" si="3"/>
        <v>1</v>
      </c>
    </row>
    <row r="261" spans="1:4">
      <c r="A261" s="237" t="s">
        <v>222</v>
      </c>
      <c r="B261" s="236">
        <v>0</v>
      </c>
      <c r="C261" s="236"/>
      <c r="D261" s="234" t="e">
        <f t="shared" si="3"/>
        <v>#DIV/0!</v>
      </c>
    </row>
    <row r="262" spans="1:4">
      <c r="A262" s="237" t="s">
        <v>223</v>
      </c>
      <c r="B262" s="236">
        <v>0</v>
      </c>
      <c r="C262" s="236"/>
      <c r="D262" s="234" t="e">
        <f t="shared" si="3"/>
        <v>#DIV/0!</v>
      </c>
    </row>
    <row r="263" spans="1:4">
      <c r="A263" s="237" t="s">
        <v>224</v>
      </c>
      <c r="B263" s="236">
        <v>0</v>
      </c>
      <c r="C263" s="236"/>
      <c r="D263" s="234" t="e">
        <f t="shared" ref="D263:D326" si="4">C263/B263</f>
        <v>#DIV/0!</v>
      </c>
    </row>
    <row r="264" spans="1:4">
      <c r="A264" s="237" t="s">
        <v>82</v>
      </c>
      <c r="B264" s="236">
        <v>0</v>
      </c>
      <c r="C264" s="236"/>
      <c r="D264" s="234" t="e">
        <f t="shared" si="4"/>
        <v>#DIV/0!</v>
      </c>
    </row>
    <row r="265" spans="1:4">
      <c r="A265" s="237" t="s">
        <v>225</v>
      </c>
      <c r="B265" s="236">
        <v>372</v>
      </c>
      <c r="C265" s="236">
        <v>544</v>
      </c>
      <c r="D265" s="234">
        <f t="shared" si="4"/>
        <v>1.46236559139785</v>
      </c>
    </row>
    <row r="266" spans="1:4">
      <c r="A266" s="235" t="s">
        <v>226</v>
      </c>
      <c r="B266" s="233">
        <f>SUM(B267:B272)</f>
        <v>0</v>
      </c>
      <c r="C266" s="233">
        <f>SUM(C267:C272)</f>
        <v>0</v>
      </c>
      <c r="D266" s="234" t="e">
        <f t="shared" si="4"/>
        <v>#DIV/0!</v>
      </c>
    </row>
    <row r="267" spans="1:4">
      <c r="A267" s="235" t="s">
        <v>73</v>
      </c>
      <c r="B267" s="233"/>
      <c r="C267" s="233"/>
      <c r="D267" s="234" t="e">
        <f t="shared" si="4"/>
        <v>#DIV/0!</v>
      </c>
    </row>
    <row r="268" spans="1:4">
      <c r="A268" s="235" t="s">
        <v>74</v>
      </c>
      <c r="B268" s="233"/>
      <c r="C268" s="233"/>
      <c r="D268" s="234" t="e">
        <f t="shared" si="4"/>
        <v>#DIV/0!</v>
      </c>
    </row>
    <row r="269" spans="1:4">
      <c r="A269" s="237" t="s">
        <v>75</v>
      </c>
      <c r="B269" s="233"/>
      <c r="C269" s="233"/>
      <c r="D269" s="234" t="e">
        <f t="shared" si="4"/>
        <v>#DIV/0!</v>
      </c>
    </row>
    <row r="270" spans="1:4">
      <c r="A270" s="237" t="s">
        <v>227</v>
      </c>
      <c r="B270" s="233"/>
      <c r="C270" s="233"/>
      <c r="D270" s="234" t="e">
        <f t="shared" si="4"/>
        <v>#DIV/0!</v>
      </c>
    </row>
    <row r="271" spans="1:4">
      <c r="A271" s="237" t="s">
        <v>82</v>
      </c>
      <c r="B271" s="233"/>
      <c r="C271" s="233"/>
      <c r="D271" s="234" t="e">
        <f t="shared" si="4"/>
        <v>#DIV/0!</v>
      </c>
    </row>
    <row r="272" spans="1:4">
      <c r="A272" s="232" t="s">
        <v>228</v>
      </c>
      <c r="B272" s="233"/>
      <c r="C272" s="233"/>
      <c r="D272" s="234" t="e">
        <f t="shared" si="4"/>
        <v>#DIV/0!</v>
      </c>
    </row>
    <row r="273" spans="1:4">
      <c r="A273" s="238" t="s">
        <v>229</v>
      </c>
      <c r="B273" s="233">
        <f>SUM(B274:B280)</f>
        <v>16</v>
      </c>
      <c r="C273" s="233">
        <f>SUM(C274:C280)</f>
        <v>0</v>
      </c>
      <c r="D273" s="234">
        <f t="shared" si="4"/>
        <v>0</v>
      </c>
    </row>
    <row r="274" spans="1:4">
      <c r="A274" s="235" t="s">
        <v>73</v>
      </c>
      <c r="B274" s="233">
        <v>16</v>
      </c>
      <c r="C274" s="233"/>
      <c r="D274" s="234">
        <f t="shared" si="4"/>
        <v>0</v>
      </c>
    </row>
    <row r="275" spans="1:4">
      <c r="A275" s="235" t="s">
        <v>74</v>
      </c>
      <c r="B275" s="233"/>
      <c r="C275" s="233"/>
      <c r="D275" s="234" t="e">
        <f t="shared" si="4"/>
        <v>#DIV/0!</v>
      </c>
    </row>
    <row r="276" spans="1:4">
      <c r="A276" s="237" t="s">
        <v>75</v>
      </c>
      <c r="B276" s="233"/>
      <c r="C276" s="233"/>
      <c r="D276" s="234" t="e">
        <f t="shared" si="4"/>
        <v>#DIV/0!</v>
      </c>
    </row>
    <row r="277" spans="1:4">
      <c r="A277" s="237" t="s">
        <v>230</v>
      </c>
      <c r="B277" s="233"/>
      <c r="C277" s="233"/>
      <c r="D277" s="234" t="e">
        <f t="shared" si="4"/>
        <v>#DIV/0!</v>
      </c>
    </row>
    <row r="278" spans="1:4">
      <c r="A278" s="237" t="s">
        <v>231</v>
      </c>
      <c r="B278" s="233"/>
      <c r="C278" s="233"/>
      <c r="D278" s="234" t="e">
        <f t="shared" si="4"/>
        <v>#DIV/0!</v>
      </c>
    </row>
    <row r="279" spans="1:4">
      <c r="A279" s="237" t="s">
        <v>82</v>
      </c>
      <c r="B279" s="233"/>
      <c r="C279" s="233"/>
      <c r="D279" s="234" t="e">
        <f t="shared" si="4"/>
        <v>#DIV/0!</v>
      </c>
    </row>
    <row r="280" spans="1:4">
      <c r="A280" s="237" t="s">
        <v>232</v>
      </c>
      <c r="B280" s="233"/>
      <c r="C280" s="233"/>
      <c r="D280" s="234" t="e">
        <f t="shared" si="4"/>
        <v>#DIV/0!</v>
      </c>
    </row>
    <row r="281" spans="1:4">
      <c r="A281" s="232" t="s">
        <v>233</v>
      </c>
      <c r="B281" s="233">
        <f>SUM(B282:B289)</f>
        <v>230</v>
      </c>
      <c r="C281" s="233">
        <f>SUM(C282:C289)</f>
        <v>0</v>
      </c>
      <c r="D281" s="234">
        <f t="shared" si="4"/>
        <v>0</v>
      </c>
    </row>
    <row r="282" spans="1:4">
      <c r="A282" s="235" t="s">
        <v>73</v>
      </c>
      <c r="B282" s="233">
        <v>30</v>
      </c>
      <c r="C282" s="233"/>
      <c r="D282" s="234">
        <f t="shared" si="4"/>
        <v>0</v>
      </c>
    </row>
    <row r="283" spans="1:4">
      <c r="A283" s="235" t="s">
        <v>74</v>
      </c>
      <c r="B283" s="233"/>
      <c r="C283" s="233"/>
      <c r="D283" s="234" t="e">
        <f t="shared" si="4"/>
        <v>#DIV/0!</v>
      </c>
    </row>
    <row r="284" spans="1:4">
      <c r="A284" s="235" t="s">
        <v>75</v>
      </c>
      <c r="B284" s="233"/>
      <c r="C284" s="233"/>
      <c r="D284" s="234" t="e">
        <f t="shared" si="4"/>
        <v>#DIV/0!</v>
      </c>
    </row>
    <row r="285" spans="1:4">
      <c r="A285" s="237" t="s">
        <v>234</v>
      </c>
      <c r="B285" s="233"/>
      <c r="C285" s="233"/>
      <c r="D285" s="234" t="e">
        <f t="shared" si="4"/>
        <v>#DIV/0!</v>
      </c>
    </row>
    <row r="286" spans="1:4">
      <c r="A286" s="237" t="s">
        <v>235</v>
      </c>
      <c r="B286" s="233"/>
      <c r="C286" s="233"/>
      <c r="D286" s="234" t="e">
        <f t="shared" si="4"/>
        <v>#DIV/0!</v>
      </c>
    </row>
    <row r="287" spans="1:4">
      <c r="A287" s="237" t="s">
        <v>236</v>
      </c>
      <c r="B287" s="233"/>
      <c r="C287" s="233"/>
      <c r="D287" s="234" t="e">
        <f t="shared" si="4"/>
        <v>#DIV/0!</v>
      </c>
    </row>
    <row r="288" spans="1:4">
      <c r="A288" s="235" t="s">
        <v>82</v>
      </c>
      <c r="B288" s="233"/>
      <c r="C288" s="233"/>
      <c r="D288" s="234" t="e">
        <f t="shared" si="4"/>
        <v>#DIV/0!</v>
      </c>
    </row>
    <row r="289" spans="1:4">
      <c r="A289" s="235" t="s">
        <v>237</v>
      </c>
      <c r="B289" s="233">
        <v>200</v>
      </c>
      <c r="C289" s="233"/>
      <c r="D289" s="234">
        <f t="shared" si="4"/>
        <v>0</v>
      </c>
    </row>
    <row r="290" spans="1:4">
      <c r="A290" s="235" t="s">
        <v>238</v>
      </c>
      <c r="B290" s="233">
        <f>SUM(B291:B303)</f>
        <v>412</v>
      </c>
      <c r="C290" s="233">
        <f>SUM(C291:C303)</f>
        <v>512</v>
      </c>
      <c r="D290" s="234">
        <f t="shared" si="4"/>
        <v>1.24271844660194</v>
      </c>
    </row>
    <row r="291" spans="1:4">
      <c r="A291" s="237" t="s">
        <v>73</v>
      </c>
      <c r="B291" s="236">
        <v>284</v>
      </c>
      <c r="C291" s="236">
        <v>384</v>
      </c>
      <c r="D291" s="234">
        <f t="shared" si="4"/>
        <v>1.35211267605634</v>
      </c>
    </row>
    <row r="292" spans="1:4">
      <c r="A292" s="237" t="s">
        <v>74</v>
      </c>
      <c r="B292" s="236">
        <v>8</v>
      </c>
      <c r="C292" s="236">
        <v>8</v>
      </c>
      <c r="D292" s="234">
        <f t="shared" si="4"/>
        <v>1</v>
      </c>
    </row>
    <row r="293" spans="1:4">
      <c r="A293" s="237" t="s">
        <v>75</v>
      </c>
      <c r="B293" s="236">
        <v>0</v>
      </c>
      <c r="C293" s="236"/>
      <c r="D293" s="234" t="e">
        <f t="shared" si="4"/>
        <v>#DIV/0!</v>
      </c>
    </row>
    <row r="294" spans="1:4">
      <c r="A294" s="232" t="s">
        <v>239</v>
      </c>
      <c r="B294" s="236">
        <v>0</v>
      </c>
      <c r="C294" s="236"/>
      <c r="D294" s="234" t="e">
        <f t="shared" si="4"/>
        <v>#DIV/0!</v>
      </c>
    </row>
    <row r="295" spans="1:4">
      <c r="A295" s="235" t="s">
        <v>240</v>
      </c>
      <c r="B295" s="236">
        <v>0</v>
      </c>
      <c r="C295" s="236"/>
      <c r="D295" s="234" t="e">
        <f t="shared" si="4"/>
        <v>#DIV/0!</v>
      </c>
    </row>
    <row r="296" spans="1:4">
      <c r="A296" s="235" t="s">
        <v>241</v>
      </c>
      <c r="B296" s="236">
        <v>0</v>
      </c>
      <c r="C296" s="236"/>
      <c r="D296" s="234" t="e">
        <f t="shared" si="4"/>
        <v>#DIV/0!</v>
      </c>
    </row>
    <row r="297" spans="1:4">
      <c r="A297" s="238" t="s">
        <v>242</v>
      </c>
      <c r="B297" s="236">
        <v>0</v>
      </c>
      <c r="C297" s="236"/>
      <c r="D297" s="234" t="e">
        <f t="shared" si="4"/>
        <v>#DIV/0!</v>
      </c>
    </row>
    <row r="298" spans="1:4">
      <c r="A298" s="237" t="s">
        <v>243</v>
      </c>
      <c r="B298" s="236">
        <v>0</v>
      </c>
      <c r="C298" s="236"/>
      <c r="D298" s="234" t="e">
        <f t="shared" si="4"/>
        <v>#DIV/0!</v>
      </c>
    </row>
    <row r="299" spans="1:4">
      <c r="A299" s="237" t="s">
        <v>244</v>
      </c>
      <c r="B299" s="236">
        <v>0</v>
      </c>
      <c r="C299" s="236"/>
      <c r="D299" s="234" t="e">
        <f t="shared" si="4"/>
        <v>#DIV/0!</v>
      </c>
    </row>
    <row r="300" spans="1:4">
      <c r="A300" s="237" t="s">
        <v>245</v>
      </c>
      <c r="B300" s="236">
        <v>0</v>
      </c>
      <c r="C300" s="236"/>
      <c r="D300" s="234" t="e">
        <f t="shared" si="4"/>
        <v>#DIV/0!</v>
      </c>
    </row>
    <row r="301" spans="1:4">
      <c r="A301" s="237" t="s">
        <v>114</v>
      </c>
      <c r="B301" s="236">
        <v>0</v>
      </c>
      <c r="C301" s="236"/>
      <c r="D301" s="234" t="e">
        <f t="shared" si="4"/>
        <v>#DIV/0!</v>
      </c>
    </row>
    <row r="302" spans="1:4">
      <c r="A302" s="237" t="s">
        <v>82</v>
      </c>
      <c r="B302" s="236">
        <v>0</v>
      </c>
      <c r="C302" s="236"/>
      <c r="D302" s="234" t="e">
        <f t="shared" si="4"/>
        <v>#DIV/0!</v>
      </c>
    </row>
    <row r="303" spans="1:4">
      <c r="A303" s="235" t="s">
        <v>246</v>
      </c>
      <c r="B303" s="236">
        <v>120</v>
      </c>
      <c r="C303" s="236">
        <v>120</v>
      </c>
      <c r="D303" s="234">
        <f t="shared" si="4"/>
        <v>1</v>
      </c>
    </row>
    <row r="304" spans="1:4">
      <c r="A304" s="238" t="s">
        <v>247</v>
      </c>
      <c r="B304" s="233">
        <f>SUM(B305:B313)</f>
        <v>0</v>
      </c>
      <c r="C304" s="233">
        <f>SUM(C305:C313)</f>
        <v>0</v>
      </c>
      <c r="D304" s="234" t="e">
        <f t="shared" si="4"/>
        <v>#DIV/0!</v>
      </c>
    </row>
    <row r="305" spans="1:4">
      <c r="A305" s="235" t="s">
        <v>73</v>
      </c>
      <c r="B305" s="233"/>
      <c r="C305" s="233"/>
      <c r="D305" s="234" t="e">
        <f t="shared" si="4"/>
        <v>#DIV/0!</v>
      </c>
    </row>
    <row r="306" spans="1:4">
      <c r="A306" s="237" t="s">
        <v>74</v>
      </c>
      <c r="B306" s="233"/>
      <c r="C306" s="233"/>
      <c r="D306" s="234" t="e">
        <f t="shared" si="4"/>
        <v>#DIV/0!</v>
      </c>
    </row>
    <row r="307" spans="1:4">
      <c r="A307" s="237" t="s">
        <v>75</v>
      </c>
      <c r="B307" s="233"/>
      <c r="C307" s="233"/>
      <c r="D307" s="234" t="e">
        <f t="shared" si="4"/>
        <v>#DIV/0!</v>
      </c>
    </row>
    <row r="308" spans="1:4">
      <c r="A308" s="237" t="s">
        <v>248</v>
      </c>
      <c r="B308" s="233"/>
      <c r="C308" s="233"/>
      <c r="D308" s="234" t="e">
        <f t="shared" si="4"/>
        <v>#DIV/0!</v>
      </c>
    </row>
    <row r="309" spans="1:4">
      <c r="A309" s="232" t="s">
        <v>249</v>
      </c>
      <c r="B309" s="233"/>
      <c r="C309" s="233"/>
      <c r="D309" s="234" t="e">
        <f t="shared" si="4"/>
        <v>#DIV/0!</v>
      </c>
    </row>
    <row r="310" spans="1:4">
      <c r="A310" s="235" t="s">
        <v>250</v>
      </c>
      <c r="B310" s="233"/>
      <c r="C310" s="233"/>
      <c r="D310" s="234" t="e">
        <f t="shared" si="4"/>
        <v>#DIV/0!</v>
      </c>
    </row>
    <row r="311" spans="1:4">
      <c r="A311" s="235" t="s">
        <v>114</v>
      </c>
      <c r="B311" s="233"/>
      <c r="C311" s="233"/>
      <c r="D311" s="234" t="e">
        <f t="shared" si="4"/>
        <v>#DIV/0!</v>
      </c>
    </row>
    <row r="312" spans="1:4">
      <c r="A312" s="235" t="s">
        <v>82</v>
      </c>
      <c r="B312" s="233"/>
      <c r="C312" s="233"/>
      <c r="D312" s="234" t="e">
        <f t="shared" si="4"/>
        <v>#DIV/0!</v>
      </c>
    </row>
    <row r="313" spans="1:4">
      <c r="A313" s="235" t="s">
        <v>251</v>
      </c>
      <c r="B313" s="233"/>
      <c r="C313" s="233"/>
      <c r="D313" s="234" t="e">
        <f t="shared" si="4"/>
        <v>#DIV/0!</v>
      </c>
    </row>
    <row r="314" spans="1:4">
      <c r="A314" s="237" t="s">
        <v>252</v>
      </c>
      <c r="B314" s="233">
        <f>SUM(B315:B323)</f>
        <v>0</v>
      </c>
      <c r="C314" s="233">
        <f>SUM(C315:C323)</f>
        <v>0</v>
      </c>
      <c r="D314" s="234" t="e">
        <f t="shared" si="4"/>
        <v>#DIV/0!</v>
      </c>
    </row>
    <row r="315" spans="1:4">
      <c r="A315" s="237" t="s">
        <v>73</v>
      </c>
      <c r="B315" s="233"/>
      <c r="C315" s="233"/>
      <c r="D315" s="234" t="e">
        <f t="shared" si="4"/>
        <v>#DIV/0!</v>
      </c>
    </row>
    <row r="316" spans="1:4">
      <c r="A316" s="237" t="s">
        <v>74</v>
      </c>
      <c r="B316" s="233"/>
      <c r="C316" s="233"/>
      <c r="D316" s="234" t="e">
        <f t="shared" si="4"/>
        <v>#DIV/0!</v>
      </c>
    </row>
    <row r="317" spans="1:4">
      <c r="A317" s="235" t="s">
        <v>75</v>
      </c>
      <c r="B317" s="233"/>
      <c r="C317" s="233"/>
      <c r="D317" s="234" t="e">
        <f t="shared" si="4"/>
        <v>#DIV/0!</v>
      </c>
    </row>
    <row r="318" spans="1:4">
      <c r="A318" s="235" t="s">
        <v>253</v>
      </c>
      <c r="B318" s="233"/>
      <c r="C318" s="233"/>
      <c r="D318" s="234" t="e">
        <f t="shared" si="4"/>
        <v>#DIV/0!</v>
      </c>
    </row>
    <row r="319" spans="1:4">
      <c r="A319" s="235" t="s">
        <v>254</v>
      </c>
      <c r="B319" s="233"/>
      <c r="C319" s="233"/>
      <c r="D319" s="234" t="e">
        <f t="shared" si="4"/>
        <v>#DIV/0!</v>
      </c>
    </row>
    <row r="320" spans="1:4">
      <c r="A320" s="237" t="s">
        <v>255</v>
      </c>
      <c r="B320" s="233"/>
      <c r="C320" s="233"/>
      <c r="D320" s="234" t="e">
        <f t="shared" si="4"/>
        <v>#DIV/0!</v>
      </c>
    </row>
    <row r="321" spans="1:4">
      <c r="A321" s="237" t="s">
        <v>114</v>
      </c>
      <c r="B321" s="233"/>
      <c r="C321" s="233"/>
      <c r="D321" s="234" t="e">
        <f t="shared" si="4"/>
        <v>#DIV/0!</v>
      </c>
    </row>
    <row r="322" spans="1:4">
      <c r="A322" s="237" t="s">
        <v>82</v>
      </c>
      <c r="B322" s="233"/>
      <c r="C322" s="233"/>
      <c r="D322" s="234" t="e">
        <f t="shared" si="4"/>
        <v>#DIV/0!</v>
      </c>
    </row>
    <row r="323" spans="1:4">
      <c r="A323" s="237" t="s">
        <v>256</v>
      </c>
      <c r="B323" s="233"/>
      <c r="C323" s="233"/>
      <c r="D323" s="234" t="e">
        <f t="shared" si="4"/>
        <v>#DIV/0!</v>
      </c>
    </row>
    <row r="324" spans="1:4">
      <c r="A324" s="232" t="s">
        <v>257</v>
      </c>
      <c r="B324" s="233">
        <f>SUM(B325:B331)</f>
        <v>0</v>
      </c>
      <c r="C324" s="233">
        <f>SUM(C325:C331)</f>
        <v>0</v>
      </c>
      <c r="D324" s="234" t="e">
        <f t="shared" si="4"/>
        <v>#DIV/0!</v>
      </c>
    </row>
    <row r="325" spans="1:4">
      <c r="A325" s="235" t="s">
        <v>73</v>
      </c>
      <c r="B325" s="233"/>
      <c r="C325" s="233"/>
      <c r="D325" s="234" t="e">
        <f t="shared" si="4"/>
        <v>#DIV/0!</v>
      </c>
    </row>
    <row r="326" spans="1:4">
      <c r="A326" s="235" t="s">
        <v>74</v>
      </c>
      <c r="B326" s="233"/>
      <c r="C326" s="233"/>
      <c r="D326" s="234" t="e">
        <f t="shared" si="4"/>
        <v>#DIV/0!</v>
      </c>
    </row>
    <row r="327" spans="1:4">
      <c r="A327" s="238" t="s">
        <v>75</v>
      </c>
      <c r="B327" s="233"/>
      <c r="C327" s="233"/>
      <c r="D327" s="234" t="e">
        <f t="shared" ref="D327:D390" si="5">C327/B327</f>
        <v>#DIV/0!</v>
      </c>
    </row>
    <row r="328" spans="1:4">
      <c r="A328" s="240" t="s">
        <v>258</v>
      </c>
      <c r="B328" s="233"/>
      <c r="C328" s="233"/>
      <c r="D328" s="234" t="e">
        <f t="shared" si="5"/>
        <v>#DIV/0!</v>
      </c>
    </row>
    <row r="329" spans="1:4">
      <c r="A329" s="237" t="s">
        <v>259</v>
      </c>
      <c r="B329" s="233"/>
      <c r="C329" s="233"/>
      <c r="D329" s="234" t="e">
        <f t="shared" si="5"/>
        <v>#DIV/0!</v>
      </c>
    </row>
    <row r="330" spans="1:4">
      <c r="A330" s="237" t="s">
        <v>82</v>
      </c>
      <c r="B330" s="233"/>
      <c r="C330" s="233"/>
      <c r="D330" s="234" t="e">
        <f t="shared" si="5"/>
        <v>#DIV/0!</v>
      </c>
    </row>
    <row r="331" spans="1:4">
      <c r="A331" s="235" t="s">
        <v>260</v>
      </c>
      <c r="B331" s="233"/>
      <c r="C331" s="233"/>
      <c r="D331" s="234" t="e">
        <f t="shared" si="5"/>
        <v>#DIV/0!</v>
      </c>
    </row>
    <row r="332" spans="1:4">
      <c r="A332" s="235" t="s">
        <v>261</v>
      </c>
      <c r="B332" s="233">
        <f>SUM(B333:B337)</f>
        <v>0</v>
      </c>
      <c r="C332" s="233">
        <f>SUM(C333:C337)</f>
        <v>0</v>
      </c>
      <c r="D332" s="234" t="e">
        <f t="shared" si="5"/>
        <v>#DIV/0!</v>
      </c>
    </row>
    <row r="333" spans="1:4">
      <c r="A333" s="235" t="s">
        <v>73</v>
      </c>
      <c r="B333" s="233"/>
      <c r="C333" s="233"/>
      <c r="D333" s="234" t="e">
        <f t="shared" si="5"/>
        <v>#DIV/0!</v>
      </c>
    </row>
    <row r="334" spans="1:4">
      <c r="A334" s="237" t="s">
        <v>74</v>
      </c>
      <c r="B334" s="233"/>
      <c r="C334" s="233"/>
      <c r="D334" s="234" t="e">
        <f t="shared" si="5"/>
        <v>#DIV/0!</v>
      </c>
    </row>
    <row r="335" spans="1:4">
      <c r="A335" s="235" t="s">
        <v>114</v>
      </c>
      <c r="B335" s="233"/>
      <c r="C335" s="233"/>
      <c r="D335" s="234" t="e">
        <f t="shared" si="5"/>
        <v>#DIV/0!</v>
      </c>
    </row>
    <row r="336" spans="1:4">
      <c r="A336" s="237" t="s">
        <v>262</v>
      </c>
      <c r="B336" s="233"/>
      <c r="C336" s="233"/>
      <c r="D336" s="234" t="e">
        <f t="shared" si="5"/>
        <v>#DIV/0!</v>
      </c>
    </row>
    <row r="337" spans="1:4">
      <c r="A337" s="235" t="s">
        <v>263</v>
      </c>
      <c r="B337" s="233"/>
      <c r="C337" s="233"/>
      <c r="D337" s="234" t="e">
        <f t="shared" si="5"/>
        <v>#DIV/0!</v>
      </c>
    </row>
    <row r="338" spans="1:4">
      <c r="A338" s="235" t="s">
        <v>264</v>
      </c>
      <c r="B338" s="233">
        <f>SUM(B339:B340)</f>
        <v>128</v>
      </c>
      <c r="C338" s="233">
        <f>SUM(C339:C340)</f>
        <v>128</v>
      </c>
      <c r="D338" s="234">
        <f t="shared" si="5"/>
        <v>1</v>
      </c>
    </row>
    <row r="339" spans="1:4">
      <c r="A339" s="235" t="s">
        <v>265</v>
      </c>
      <c r="B339" s="233"/>
      <c r="C339" s="233"/>
      <c r="D339" s="234" t="e">
        <f t="shared" si="5"/>
        <v>#DIV/0!</v>
      </c>
    </row>
    <row r="340" spans="1:4">
      <c r="A340" s="235" t="s">
        <v>266</v>
      </c>
      <c r="B340" s="236">
        <v>128</v>
      </c>
      <c r="C340" s="236">
        <v>128</v>
      </c>
      <c r="D340" s="234">
        <f t="shared" si="5"/>
        <v>1</v>
      </c>
    </row>
    <row r="341" spans="1:4">
      <c r="A341" s="232" t="s">
        <v>267</v>
      </c>
      <c r="B341" s="233">
        <f>SUM(B342,B347,B354,B360,B366,B370,B374,B378,B384,B391)</f>
        <v>25198</v>
      </c>
      <c r="C341" s="233">
        <f>SUM(C342,C347,C354,C360,C366,C370,C374,C378,C384,C391)</f>
        <v>26000</v>
      </c>
      <c r="D341" s="234">
        <f t="shared" si="5"/>
        <v>1.03182792285102</v>
      </c>
    </row>
    <row r="342" spans="1:4">
      <c r="A342" s="237" t="s">
        <v>268</v>
      </c>
      <c r="B342" s="233">
        <f>SUM(B343:B346)</f>
        <v>911</v>
      </c>
      <c r="C342" s="233">
        <f>SUM(C343:C346)</f>
        <v>911</v>
      </c>
      <c r="D342" s="234">
        <f t="shared" si="5"/>
        <v>1</v>
      </c>
    </row>
    <row r="343" spans="1:4">
      <c r="A343" s="235" t="s">
        <v>73</v>
      </c>
      <c r="B343" s="236">
        <v>911</v>
      </c>
      <c r="C343" s="236">
        <v>911</v>
      </c>
      <c r="D343" s="234">
        <f t="shared" si="5"/>
        <v>1</v>
      </c>
    </row>
    <row r="344" spans="1:4">
      <c r="A344" s="235" t="s">
        <v>74</v>
      </c>
      <c r="B344" s="233"/>
      <c r="C344" s="233"/>
      <c r="D344" s="234" t="e">
        <f t="shared" si="5"/>
        <v>#DIV/0!</v>
      </c>
    </row>
    <row r="345" spans="1:4">
      <c r="A345" s="235" t="s">
        <v>75</v>
      </c>
      <c r="B345" s="233"/>
      <c r="C345" s="233"/>
      <c r="D345" s="234" t="e">
        <f t="shared" si="5"/>
        <v>#DIV/0!</v>
      </c>
    </row>
    <row r="346" spans="1:4">
      <c r="A346" s="240" t="s">
        <v>269</v>
      </c>
      <c r="B346" s="233"/>
      <c r="C346" s="233"/>
      <c r="D346" s="234" t="e">
        <f t="shared" si="5"/>
        <v>#DIV/0!</v>
      </c>
    </row>
    <row r="347" spans="1:4">
      <c r="A347" s="235" t="s">
        <v>270</v>
      </c>
      <c r="B347" s="233">
        <f>SUM(B348:B353)</f>
        <v>22698</v>
      </c>
      <c r="C347" s="233">
        <f>SUM(C348:C353)</f>
        <v>22698</v>
      </c>
      <c r="D347" s="234">
        <f t="shared" si="5"/>
        <v>1</v>
      </c>
    </row>
    <row r="348" spans="1:4">
      <c r="A348" s="235" t="s">
        <v>271</v>
      </c>
      <c r="B348" s="236">
        <v>884</v>
      </c>
      <c r="C348" s="236">
        <v>884</v>
      </c>
      <c r="D348" s="234">
        <f t="shared" si="5"/>
        <v>1</v>
      </c>
    </row>
    <row r="349" spans="1:4">
      <c r="A349" s="235" t="s">
        <v>272</v>
      </c>
      <c r="B349" s="236">
        <v>5509</v>
      </c>
      <c r="C349" s="236">
        <v>5509</v>
      </c>
      <c r="D349" s="234">
        <f t="shared" si="5"/>
        <v>1</v>
      </c>
    </row>
    <row r="350" spans="1:4">
      <c r="A350" s="237" t="s">
        <v>273</v>
      </c>
      <c r="B350" s="236">
        <v>3224</v>
      </c>
      <c r="C350" s="236">
        <v>3224</v>
      </c>
      <c r="D350" s="234">
        <f t="shared" si="5"/>
        <v>1</v>
      </c>
    </row>
    <row r="351" spans="1:4">
      <c r="A351" s="237" t="s">
        <v>274</v>
      </c>
      <c r="B351" s="236">
        <v>3643</v>
      </c>
      <c r="C351" s="236">
        <v>3643</v>
      </c>
      <c r="D351" s="234">
        <f t="shared" si="5"/>
        <v>1</v>
      </c>
    </row>
    <row r="352" spans="1:4">
      <c r="A352" s="237" t="s">
        <v>275</v>
      </c>
      <c r="B352" s="236"/>
      <c r="C352" s="236"/>
      <c r="D352" s="234" t="e">
        <f t="shared" si="5"/>
        <v>#DIV/0!</v>
      </c>
    </row>
    <row r="353" spans="1:4">
      <c r="A353" s="235" t="s">
        <v>276</v>
      </c>
      <c r="B353" s="236">
        <v>9438</v>
      </c>
      <c r="C353" s="236">
        <v>9438</v>
      </c>
      <c r="D353" s="234">
        <f t="shared" si="5"/>
        <v>1</v>
      </c>
    </row>
    <row r="354" spans="1:4">
      <c r="A354" s="235" t="s">
        <v>277</v>
      </c>
      <c r="B354" s="233">
        <f>SUM(B355:B359)</f>
        <v>357</v>
      </c>
      <c r="C354" s="233">
        <f>SUM(C355:C359)</f>
        <v>357</v>
      </c>
      <c r="D354" s="234">
        <f t="shared" si="5"/>
        <v>1</v>
      </c>
    </row>
    <row r="355" spans="1:4">
      <c r="A355" s="235" t="s">
        <v>278</v>
      </c>
      <c r="B355" s="236">
        <v>0</v>
      </c>
      <c r="C355" s="236"/>
      <c r="D355" s="234" t="e">
        <f t="shared" si="5"/>
        <v>#DIV/0!</v>
      </c>
    </row>
    <row r="356" spans="1:4">
      <c r="A356" s="235" t="s">
        <v>279</v>
      </c>
      <c r="B356" s="236">
        <v>257</v>
      </c>
      <c r="C356" s="236">
        <v>257</v>
      </c>
      <c r="D356" s="234">
        <f t="shared" si="5"/>
        <v>1</v>
      </c>
    </row>
    <row r="357" spans="1:4">
      <c r="A357" s="235" t="s">
        <v>280</v>
      </c>
      <c r="B357" s="236">
        <v>0</v>
      </c>
      <c r="C357" s="236"/>
      <c r="D357" s="234" t="e">
        <f t="shared" si="5"/>
        <v>#DIV/0!</v>
      </c>
    </row>
    <row r="358" spans="1:4">
      <c r="A358" s="237" t="s">
        <v>281</v>
      </c>
      <c r="B358" s="236">
        <v>0</v>
      </c>
      <c r="C358" s="236"/>
      <c r="D358" s="234" t="e">
        <f t="shared" si="5"/>
        <v>#DIV/0!</v>
      </c>
    </row>
    <row r="359" spans="1:4">
      <c r="A359" s="237" t="s">
        <v>282</v>
      </c>
      <c r="B359" s="236">
        <v>100</v>
      </c>
      <c r="C359" s="236">
        <v>100</v>
      </c>
      <c r="D359" s="234">
        <f t="shared" si="5"/>
        <v>1</v>
      </c>
    </row>
    <row r="360" spans="1:4">
      <c r="A360" s="232" t="s">
        <v>283</v>
      </c>
      <c r="B360" s="233">
        <f>SUM(B361:B365)</f>
        <v>0</v>
      </c>
      <c r="C360" s="233">
        <f>SUM(C361:C365)</f>
        <v>0</v>
      </c>
      <c r="D360" s="234" t="e">
        <f t="shared" si="5"/>
        <v>#DIV/0!</v>
      </c>
    </row>
    <row r="361" spans="1:4">
      <c r="A361" s="235" t="s">
        <v>284</v>
      </c>
      <c r="B361" s="233"/>
      <c r="C361" s="233"/>
      <c r="D361" s="234" t="e">
        <f t="shared" si="5"/>
        <v>#DIV/0!</v>
      </c>
    </row>
    <row r="362" spans="1:4">
      <c r="A362" s="235" t="s">
        <v>285</v>
      </c>
      <c r="B362" s="233"/>
      <c r="C362" s="233"/>
      <c r="D362" s="234" t="e">
        <f t="shared" si="5"/>
        <v>#DIV/0!</v>
      </c>
    </row>
    <row r="363" spans="1:4">
      <c r="A363" s="235" t="s">
        <v>286</v>
      </c>
      <c r="B363" s="233"/>
      <c r="C363" s="233"/>
      <c r="D363" s="234" t="e">
        <f t="shared" si="5"/>
        <v>#DIV/0!</v>
      </c>
    </row>
    <row r="364" spans="1:4">
      <c r="A364" s="237" t="s">
        <v>287</v>
      </c>
      <c r="B364" s="233"/>
      <c r="C364" s="233"/>
      <c r="D364" s="234" t="e">
        <f t="shared" si="5"/>
        <v>#DIV/0!</v>
      </c>
    </row>
    <row r="365" spans="1:4">
      <c r="A365" s="237" t="s">
        <v>288</v>
      </c>
      <c r="B365" s="233"/>
      <c r="C365" s="233"/>
      <c r="D365" s="234" t="e">
        <f t="shared" si="5"/>
        <v>#DIV/0!</v>
      </c>
    </row>
    <row r="366" spans="1:4">
      <c r="A366" s="237" t="s">
        <v>289</v>
      </c>
      <c r="B366" s="233">
        <f>SUM(B367:B369)</f>
        <v>0</v>
      </c>
      <c r="C366" s="233">
        <f>SUM(C367:C369)</f>
        <v>0</v>
      </c>
      <c r="D366" s="234" t="e">
        <f t="shared" si="5"/>
        <v>#DIV/0!</v>
      </c>
    </row>
    <row r="367" spans="1:4">
      <c r="A367" s="235" t="s">
        <v>290</v>
      </c>
      <c r="B367" s="233"/>
      <c r="C367" s="233"/>
      <c r="D367" s="234" t="e">
        <f t="shared" si="5"/>
        <v>#DIV/0!</v>
      </c>
    </row>
    <row r="368" spans="1:4">
      <c r="A368" s="235" t="s">
        <v>291</v>
      </c>
      <c r="B368" s="233"/>
      <c r="C368" s="233"/>
      <c r="D368" s="234" t="e">
        <f t="shared" si="5"/>
        <v>#DIV/0!</v>
      </c>
    </row>
    <row r="369" spans="1:4">
      <c r="A369" s="235" t="s">
        <v>292</v>
      </c>
      <c r="B369" s="233"/>
      <c r="C369" s="233"/>
      <c r="D369" s="234" t="e">
        <f t="shared" si="5"/>
        <v>#DIV/0!</v>
      </c>
    </row>
    <row r="370" spans="1:4">
      <c r="A370" s="237" t="s">
        <v>293</v>
      </c>
      <c r="B370" s="233">
        <f>SUM(B371:B373)</f>
        <v>0</v>
      </c>
      <c r="C370" s="233">
        <f>SUM(C371:C373)</f>
        <v>0</v>
      </c>
      <c r="D370" s="234" t="e">
        <f t="shared" si="5"/>
        <v>#DIV/0!</v>
      </c>
    </row>
    <row r="371" spans="1:4">
      <c r="A371" s="237" t="s">
        <v>294</v>
      </c>
      <c r="B371" s="233"/>
      <c r="C371" s="233"/>
      <c r="D371" s="234" t="e">
        <f t="shared" si="5"/>
        <v>#DIV/0!</v>
      </c>
    </row>
    <row r="372" spans="1:4">
      <c r="A372" s="237" t="s">
        <v>295</v>
      </c>
      <c r="B372" s="233"/>
      <c r="C372" s="233"/>
      <c r="D372" s="234" t="e">
        <f t="shared" si="5"/>
        <v>#DIV/0!</v>
      </c>
    </row>
    <row r="373" spans="1:4">
      <c r="A373" s="232" t="s">
        <v>296</v>
      </c>
      <c r="B373" s="233"/>
      <c r="C373" s="233"/>
      <c r="D373" s="234" t="e">
        <f t="shared" si="5"/>
        <v>#DIV/0!</v>
      </c>
    </row>
    <row r="374" spans="1:4">
      <c r="A374" s="235" t="s">
        <v>297</v>
      </c>
      <c r="B374" s="233">
        <f>SUM(B375:B377)</f>
        <v>0</v>
      </c>
      <c r="C374" s="233">
        <f>SUM(C375:C377)</f>
        <v>0</v>
      </c>
      <c r="D374" s="234" t="e">
        <f t="shared" si="5"/>
        <v>#DIV/0!</v>
      </c>
    </row>
    <row r="375" spans="1:4">
      <c r="A375" s="235" t="s">
        <v>298</v>
      </c>
      <c r="B375" s="233"/>
      <c r="C375" s="233"/>
      <c r="D375" s="234" t="e">
        <f t="shared" si="5"/>
        <v>#DIV/0!</v>
      </c>
    </row>
    <row r="376" spans="1:4">
      <c r="A376" s="235" t="s">
        <v>299</v>
      </c>
      <c r="B376" s="233"/>
      <c r="C376" s="233"/>
      <c r="D376" s="234" t="e">
        <f t="shared" si="5"/>
        <v>#DIV/0!</v>
      </c>
    </row>
    <row r="377" spans="1:4">
      <c r="A377" s="237" t="s">
        <v>300</v>
      </c>
      <c r="B377" s="233"/>
      <c r="C377" s="233"/>
      <c r="D377" s="234" t="e">
        <f t="shared" si="5"/>
        <v>#DIV/0!</v>
      </c>
    </row>
    <row r="378" spans="1:4">
      <c r="A378" s="237" t="s">
        <v>301</v>
      </c>
      <c r="B378" s="233">
        <f>SUM(B379:B383)</f>
        <v>0</v>
      </c>
      <c r="C378" s="233">
        <f>SUM(C379:C383)</f>
        <v>0</v>
      </c>
      <c r="D378" s="234" t="e">
        <f t="shared" si="5"/>
        <v>#DIV/0!</v>
      </c>
    </row>
    <row r="379" spans="1:4">
      <c r="A379" s="237" t="s">
        <v>302</v>
      </c>
      <c r="B379" s="233"/>
      <c r="C379" s="233"/>
      <c r="D379" s="234" t="e">
        <f t="shared" si="5"/>
        <v>#DIV/0!</v>
      </c>
    </row>
    <row r="380" spans="1:4">
      <c r="A380" s="235" t="s">
        <v>303</v>
      </c>
      <c r="B380" s="233"/>
      <c r="C380" s="233"/>
      <c r="D380" s="234" t="e">
        <f t="shared" si="5"/>
        <v>#DIV/0!</v>
      </c>
    </row>
    <row r="381" spans="1:4">
      <c r="A381" s="235" t="s">
        <v>304</v>
      </c>
      <c r="B381" s="233"/>
      <c r="C381" s="233"/>
      <c r="D381" s="234" t="e">
        <f t="shared" si="5"/>
        <v>#DIV/0!</v>
      </c>
    </row>
    <row r="382" spans="1:4">
      <c r="A382" s="235" t="s">
        <v>305</v>
      </c>
      <c r="B382" s="233"/>
      <c r="C382" s="233"/>
      <c r="D382" s="234" t="e">
        <f t="shared" si="5"/>
        <v>#DIV/0!</v>
      </c>
    </row>
    <row r="383" spans="1:4">
      <c r="A383" s="235" t="s">
        <v>306</v>
      </c>
      <c r="B383" s="233"/>
      <c r="C383" s="233"/>
      <c r="D383" s="234" t="e">
        <f t="shared" si="5"/>
        <v>#DIV/0!</v>
      </c>
    </row>
    <row r="384" spans="1:4">
      <c r="A384" s="235" t="s">
        <v>307</v>
      </c>
      <c r="B384" s="233">
        <f>SUM(B385:B390)</f>
        <v>1132</v>
      </c>
      <c r="C384" s="233">
        <f>SUM(C385:C390)</f>
        <v>1600</v>
      </c>
      <c r="D384" s="234">
        <f t="shared" si="5"/>
        <v>1.41342756183746</v>
      </c>
    </row>
    <row r="385" spans="1:4">
      <c r="A385" s="237" t="s">
        <v>308</v>
      </c>
      <c r="B385" s="233"/>
      <c r="C385" s="233"/>
      <c r="D385" s="234" t="e">
        <f t="shared" si="5"/>
        <v>#DIV/0!</v>
      </c>
    </row>
    <row r="386" spans="1:4">
      <c r="A386" s="237" t="s">
        <v>309</v>
      </c>
      <c r="B386" s="233"/>
      <c r="C386" s="233"/>
      <c r="D386" s="234" t="e">
        <f t="shared" si="5"/>
        <v>#DIV/0!</v>
      </c>
    </row>
    <row r="387" spans="1:4">
      <c r="A387" s="237" t="s">
        <v>310</v>
      </c>
      <c r="B387" s="233"/>
      <c r="C387" s="233"/>
      <c r="D387" s="234" t="e">
        <f t="shared" si="5"/>
        <v>#DIV/0!</v>
      </c>
    </row>
    <row r="388" spans="1:4">
      <c r="A388" s="232" t="s">
        <v>311</v>
      </c>
      <c r="B388" s="233"/>
      <c r="C388" s="233"/>
      <c r="D388" s="234" t="e">
        <f t="shared" si="5"/>
        <v>#DIV/0!</v>
      </c>
    </row>
    <row r="389" spans="1:4">
      <c r="A389" s="235" t="s">
        <v>312</v>
      </c>
      <c r="B389" s="233"/>
      <c r="C389" s="233"/>
      <c r="D389" s="234" t="e">
        <f t="shared" si="5"/>
        <v>#DIV/0!</v>
      </c>
    </row>
    <row r="390" spans="1:4">
      <c r="A390" s="235" t="s">
        <v>313</v>
      </c>
      <c r="B390" s="236">
        <v>1132</v>
      </c>
      <c r="C390" s="236">
        <v>1600</v>
      </c>
      <c r="D390" s="234">
        <f t="shared" si="5"/>
        <v>1.41342756183746</v>
      </c>
    </row>
    <row r="391" spans="1:4">
      <c r="A391" s="235" t="s">
        <v>314</v>
      </c>
      <c r="B391" s="236">
        <v>100</v>
      </c>
      <c r="C391" s="236">
        <v>434</v>
      </c>
      <c r="D391" s="234">
        <f t="shared" ref="D391:D454" si="6">C391/B391</f>
        <v>4.34</v>
      </c>
    </row>
    <row r="392" spans="1:4">
      <c r="A392" s="232" t="s">
        <v>315</v>
      </c>
      <c r="B392" s="233">
        <f>SUM(B393,B398,B407,B413,B418,B423,B428,B435,B439,B443)</f>
        <v>2103</v>
      </c>
      <c r="C392" s="233">
        <f>SUM(C393,C398,C407,C413,C418,C423,C428,C435,C439,C443)</f>
        <v>2600</v>
      </c>
      <c r="D392" s="234">
        <f t="shared" si="6"/>
        <v>1.23632905373276</v>
      </c>
    </row>
    <row r="393" spans="1:4">
      <c r="A393" s="237" t="s">
        <v>316</v>
      </c>
      <c r="B393" s="233">
        <f>SUM(B394:B397)</f>
        <v>262</v>
      </c>
      <c r="C393" s="233">
        <f>SUM(C394:C397)</f>
        <v>359</v>
      </c>
      <c r="D393" s="234">
        <f t="shared" si="6"/>
        <v>1.37022900763359</v>
      </c>
    </row>
    <row r="394" spans="1:4">
      <c r="A394" s="235" t="s">
        <v>73</v>
      </c>
      <c r="B394" s="236">
        <v>167</v>
      </c>
      <c r="C394" s="236">
        <v>264</v>
      </c>
      <c r="D394" s="234">
        <f t="shared" si="6"/>
        <v>1.58083832335329</v>
      </c>
    </row>
    <row r="395" spans="1:4">
      <c r="A395" s="235" t="s">
        <v>74</v>
      </c>
      <c r="B395" s="236">
        <v>22</v>
      </c>
      <c r="C395" s="236">
        <v>22</v>
      </c>
      <c r="D395" s="234">
        <f t="shared" si="6"/>
        <v>1</v>
      </c>
    </row>
    <row r="396" spans="1:4">
      <c r="A396" s="235" t="s">
        <v>75</v>
      </c>
      <c r="B396" s="236">
        <v>0</v>
      </c>
      <c r="C396" s="236">
        <v>0</v>
      </c>
      <c r="D396" s="234" t="e">
        <f t="shared" si="6"/>
        <v>#DIV/0!</v>
      </c>
    </row>
    <row r="397" spans="1:4">
      <c r="A397" s="237" t="s">
        <v>317</v>
      </c>
      <c r="B397" s="236">
        <v>73</v>
      </c>
      <c r="C397" s="236">
        <v>73</v>
      </c>
      <c r="D397" s="234">
        <f t="shared" si="6"/>
        <v>1</v>
      </c>
    </row>
    <row r="398" spans="1:4">
      <c r="A398" s="235" t="s">
        <v>318</v>
      </c>
      <c r="B398" s="233">
        <f>SUM(B399:B406)</f>
        <v>12</v>
      </c>
      <c r="C398" s="233">
        <f>SUM(C399:C406)</f>
        <v>52</v>
      </c>
      <c r="D398" s="234">
        <f t="shared" si="6"/>
        <v>4.33333333333333</v>
      </c>
    </row>
    <row r="399" spans="1:4">
      <c r="A399" s="235" t="s">
        <v>319</v>
      </c>
      <c r="B399" s="233"/>
      <c r="C399" s="233"/>
      <c r="D399" s="234" t="e">
        <f t="shared" si="6"/>
        <v>#DIV/0!</v>
      </c>
    </row>
    <row r="400" spans="1:4">
      <c r="A400" s="232" t="s">
        <v>320</v>
      </c>
      <c r="B400" s="233"/>
      <c r="C400" s="233"/>
      <c r="D400" s="234" t="e">
        <f t="shared" si="6"/>
        <v>#DIV/0!</v>
      </c>
    </row>
    <row r="401" spans="1:4">
      <c r="A401" s="235" t="s">
        <v>321</v>
      </c>
      <c r="B401" s="233"/>
      <c r="C401" s="233"/>
      <c r="D401" s="234" t="e">
        <f t="shared" si="6"/>
        <v>#DIV/0!</v>
      </c>
    </row>
    <row r="402" spans="1:4">
      <c r="A402" s="235" t="s">
        <v>322</v>
      </c>
      <c r="B402" s="233"/>
      <c r="C402" s="233"/>
      <c r="D402" s="234" t="e">
        <f t="shared" si="6"/>
        <v>#DIV/0!</v>
      </c>
    </row>
    <row r="403" spans="1:4">
      <c r="A403" s="235" t="s">
        <v>323</v>
      </c>
      <c r="B403" s="233"/>
      <c r="C403" s="233"/>
      <c r="D403" s="234" t="e">
        <f t="shared" si="6"/>
        <v>#DIV/0!</v>
      </c>
    </row>
    <row r="404" spans="1:4">
      <c r="A404" s="237" t="s">
        <v>324</v>
      </c>
      <c r="B404" s="233"/>
      <c r="C404" s="233"/>
      <c r="D404" s="234" t="e">
        <f t="shared" si="6"/>
        <v>#DIV/0!</v>
      </c>
    </row>
    <row r="405" spans="1:4">
      <c r="A405" s="237" t="s">
        <v>325</v>
      </c>
      <c r="B405" s="233"/>
      <c r="C405" s="233"/>
      <c r="D405" s="234" t="e">
        <f t="shared" si="6"/>
        <v>#DIV/0!</v>
      </c>
    </row>
    <row r="406" spans="1:4">
      <c r="A406" s="237" t="s">
        <v>326</v>
      </c>
      <c r="B406" s="236">
        <v>12</v>
      </c>
      <c r="C406" s="236">
        <v>52</v>
      </c>
      <c r="D406" s="234">
        <f t="shared" si="6"/>
        <v>4.33333333333333</v>
      </c>
    </row>
    <row r="407" spans="1:4">
      <c r="A407" s="237" t="s">
        <v>327</v>
      </c>
      <c r="B407" s="233">
        <f>SUM(B408:B412)</f>
        <v>0</v>
      </c>
      <c r="C407" s="233">
        <f>SUM(C408:C412)</f>
        <v>0</v>
      </c>
      <c r="D407" s="234" t="e">
        <f t="shared" si="6"/>
        <v>#DIV/0!</v>
      </c>
    </row>
    <row r="408" spans="1:4">
      <c r="A408" s="235" t="s">
        <v>319</v>
      </c>
      <c r="B408" s="233"/>
      <c r="C408" s="233"/>
      <c r="D408" s="234" t="e">
        <f t="shared" si="6"/>
        <v>#DIV/0!</v>
      </c>
    </row>
    <row r="409" spans="1:4">
      <c r="A409" s="235" t="s">
        <v>328</v>
      </c>
      <c r="B409" s="233"/>
      <c r="C409" s="233"/>
      <c r="D409" s="234" t="e">
        <f t="shared" si="6"/>
        <v>#DIV/0!</v>
      </c>
    </row>
    <row r="410" spans="1:4">
      <c r="A410" s="235" t="s">
        <v>329</v>
      </c>
      <c r="B410" s="233"/>
      <c r="C410" s="233"/>
      <c r="D410" s="234" t="e">
        <f t="shared" si="6"/>
        <v>#DIV/0!</v>
      </c>
    </row>
    <row r="411" spans="1:4">
      <c r="A411" s="237" t="s">
        <v>330</v>
      </c>
      <c r="B411" s="233"/>
      <c r="C411" s="233"/>
      <c r="D411" s="234" t="e">
        <f t="shared" si="6"/>
        <v>#DIV/0!</v>
      </c>
    </row>
    <row r="412" spans="1:4">
      <c r="A412" s="237" t="s">
        <v>331</v>
      </c>
      <c r="B412" s="233"/>
      <c r="C412" s="233"/>
      <c r="D412" s="234" t="e">
        <f t="shared" si="6"/>
        <v>#DIV/0!</v>
      </c>
    </row>
    <row r="413" spans="1:4">
      <c r="A413" s="237" t="s">
        <v>332</v>
      </c>
      <c r="B413" s="233">
        <f>SUM(B414:B417)</f>
        <v>17</v>
      </c>
      <c r="C413" s="233">
        <f>SUM(C414:C417)</f>
        <v>67</v>
      </c>
      <c r="D413" s="234">
        <f t="shared" si="6"/>
        <v>3.94117647058824</v>
      </c>
    </row>
    <row r="414" spans="1:4">
      <c r="A414" s="232" t="s">
        <v>319</v>
      </c>
      <c r="B414" s="233"/>
      <c r="C414" s="233"/>
      <c r="D414" s="234" t="e">
        <f t="shared" si="6"/>
        <v>#DIV/0!</v>
      </c>
    </row>
    <row r="415" spans="1:4">
      <c r="A415" s="235" t="s">
        <v>333</v>
      </c>
      <c r="B415" s="236">
        <v>17</v>
      </c>
      <c r="C415" s="236">
        <v>67</v>
      </c>
      <c r="D415" s="234">
        <f t="shared" si="6"/>
        <v>3.94117647058824</v>
      </c>
    </row>
    <row r="416" spans="1:4">
      <c r="A416" s="235" t="s">
        <v>334</v>
      </c>
      <c r="B416" s="236"/>
      <c r="C416" s="236"/>
      <c r="D416" s="234" t="e">
        <f t="shared" si="6"/>
        <v>#DIV/0!</v>
      </c>
    </row>
    <row r="417" spans="1:4">
      <c r="A417" s="237" t="s">
        <v>335</v>
      </c>
      <c r="B417" s="233"/>
      <c r="C417" s="233"/>
      <c r="D417" s="234" t="e">
        <f t="shared" si="6"/>
        <v>#DIV/0!</v>
      </c>
    </row>
    <row r="418" spans="1:4">
      <c r="A418" s="237" t="s">
        <v>336</v>
      </c>
      <c r="B418" s="233">
        <f>SUM(B419:B422)</f>
        <v>0</v>
      </c>
      <c r="C418" s="233">
        <f>SUM(C419:C422)</f>
        <v>0</v>
      </c>
      <c r="D418" s="234" t="e">
        <f t="shared" si="6"/>
        <v>#DIV/0!</v>
      </c>
    </row>
    <row r="419" spans="1:4">
      <c r="A419" s="237" t="s">
        <v>319</v>
      </c>
      <c r="B419" s="233"/>
      <c r="C419" s="233"/>
      <c r="D419" s="234" t="e">
        <f t="shared" si="6"/>
        <v>#DIV/0!</v>
      </c>
    </row>
    <row r="420" spans="1:4">
      <c r="A420" s="235" t="s">
        <v>337</v>
      </c>
      <c r="B420" s="233"/>
      <c r="C420" s="233"/>
      <c r="D420" s="234" t="e">
        <f t="shared" si="6"/>
        <v>#DIV/0!</v>
      </c>
    </row>
    <row r="421" spans="1:4">
      <c r="A421" s="235" t="s">
        <v>338</v>
      </c>
      <c r="B421" s="233"/>
      <c r="C421" s="233"/>
      <c r="D421" s="234" t="e">
        <f t="shared" si="6"/>
        <v>#DIV/0!</v>
      </c>
    </row>
    <row r="422" spans="1:4">
      <c r="A422" s="235" t="s">
        <v>339</v>
      </c>
      <c r="B422" s="233"/>
      <c r="C422" s="233"/>
      <c r="D422" s="234" t="e">
        <f t="shared" si="6"/>
        <v>#DIV/0!</v>
      </c>
    </row>
    <row r="423" spans="1:4">
      <c r="A423" s="237" t="s">
        <v>340</v>
      </c>
      <c r="B423" s="233">
        <f>SUM(B424:B427)</f>
        <v>0</v>
      </c>
      <c r="C423" s="233">
        <f>SUM(C424:C427)</f>
        <v>6</v>
      </c>
      <c r="D423" s="234" t="e">
        <f t="shared" si="6"/>
        <v>#DIV/0!</v>
      </c>
    </row>
    <row r="424" spans="1:4">
      <c r="A424" s="237" t="s">
        <v>341</v>
      </c>
      <c r="B424" s="233"/>
      <c r="C424" s="233"/>
      <c r="D424" s="234" t="e">
        <f t="shared" si="6"/>
        <v>#DIV/0!</v>
      </c>
    </row>
    <row r="425" spans="1:4">
      <c r="A425" s="237" t="s">
        <v>342</v>
      </c>
      <c r="B425" s="233"/>
      <c r="C425" s="233">
        <v>6</v>
      </c>
      <c r="D425" s="234" t="e">
        <f t="shared" si="6"/>
        <v>#DIV/0!</v>
      </c>
    </row>
    <row r="426" spans="1:4">
      <c r="A426" s="237" t="s">
        <v>343</v>
      </c>
      <c r="B426" s="233"/>
      <c r="C426" s="233"/>
      <c r="D426" s="234" t="e">
        <f t="shared" si="6"/>
        <v>#DIV/0!</v>
      </c>
    </row>
    <row r="427" spans="1:4">
      <c r="A427" s="237" t="s">
        <v>344</v>
      </c>
      <c r="B427" s="233"/>
      <c r="C427" s="233"/>
      <c r="D427" s="234" t="e">
        <f t="shared" si="6"/>
        <v>#DIV/0!</v>
      </c>
    </row>
    <row r="428" spans="1:4">
      <c r="A428" s="235" t="s">
        <v>345</v>
      </c>
      <c r="B428" s="233">
        <f>SUM(B429:B434)</f>
        <v>88</v>
      </c>
      <c r="C428" s="233">
        <f>SUM(C429:C434)</f>
        <v>117</v>
      </c>
      <c r="D428" s="234">
        <f t="shared" si="6"/>
        <v>1.32954545454545</v>
      </c>
    </row>
    <row r="429" spans="1:4">
      <c r="A429" s="235" t="s">
        <v>319</v>
      </c>
      <c r="B429" s="236">
        <v>71</v>
      </c>
      <c r="C429" s="236">
        <v>100</v>
      </c>
      <c r="D429" s="234">
        <f t="shared" si="6"/>
        <v>1.40845070422535</v>
      </c>
    </row>
    <row r="430" spans="1:4">
      <c r="A430" s="237" t="s">
        <v>346</v>
      </c>
      <c r="B430" s="236">
        <v>3</v>
      </c>
      <c r="C430" s="236">
        <v>3</v>
      </c>
      <c r="D430" s="234">
        <f t="shared" si="6"/>
        <v>1</v>
      </c>
    </row>
    <row r="431" spans="1:4">
      <c r="A431" s="237" t="s">
        <v>347</v>
      </c>
      <c r="B431" s="236">
        <v>0</v>
      </c>
      <c r="C431" s="236"/>
      <c r="D431" s="234" t="e">
        <f t="shared" si="6"/>
        <v>#DIV/0!</v>
      </c>
    </row>
    <row r="432" spans="1:4">
      <c r="A432" s="237" t="s">
        <v>348</v>
      </c>
      <c r="B432" s="236">
        <v>0</v>
      </c>
      <c r="C432" s="236"/>
      <c r="D432" s="234" t="e">
        <f t="shared" si="6"/>
        <v>#DIV/0!</v>
      </c>
    </row>
    <row r="433" spans="1:4">
      <c r="A433" s="235" t="s">
        <v>349</v>
      </c>
      <c r="B433" s="236">
        <v>0</v>
      </c>
      <c r="C433" s="236"/>
      <c r="D433" s="234" t="e">
        <f t="shared" si="6"/>
        <v>#DIV/0!</v>
      </c>
    </row>
    <row r="434" spans="1:4">
      <c r="A434" s="235" t="s">
        <v>350</v>
      </c>
      <c r="B434" s="236">
        <v>14</v>
      </c>
      <c r="C434" s="236">
        <v>14</v>
      </c>
      <c r="D434" s="234">
        <f t="shared" si="6"/>
        <v>1</v>
      </c>
    </row>
    <row r="435" spans="1:4">
      <c r="A435" s="235" t="s">
        <v>351</v>
      </c>
      <c r="B435" s="233">
        <f>SUM(B436:B438)</f>
        <v>0</v>
      </c>
      <c r="C435" s="233">
        <f>SUM(C436:C438)</f>
        <v>0</v>
      </c>
      <c r="D435" s="234" t="e">
        <f t="shared" si="6"/>
        <v>#DIV/0!</v>
      </c>
    </row>
    <row r="436" spans="1:4">
      <c r="A436" s="237" t="s">
        <v>352</v>
      </c>
      <c r="B436" s="233"/>
      <c r="C436" s="233"/>
      <c r="D436" s="234" t="e">
        <f t="shared" si="6"/>
        <v>#DIV/0!</v>
      </c>
    </row>
    <row r="437" spans="1:4">
      <c r="A437" s="237" t="s">
        <v>353</v>
      </c>
      <c r="B437" s="233"/>
      <c r="C437" s="233"/>
      <c r="D437" s="234" t="e">
        <f t="shared" si="6"/>
        <v>#DIV/0!</v>
      </c>
    </row>
    <row r="438" spans="1:4">
      <c r="A438" s="237" t="s">
        <v>354</v>
      </c>
      <c r="B438" s="233"/>
      <c r="C438" s="233"/>
      <c r="D438" s="234" t="e">
        <f t="shared" si="6"/>
        <v>#DIV/0!</v>
      </c>
    </row>
    <row r="439" spans="1:4">
      <c r="A439" s="232" t="s">
        <v>355</v>
      </c>
      <c r="B439" s="233">
        <f>SUM(B440:B442)</f>
        <v>200</v>
      </c>
      <c r="C439" s="233">
        <f>SUM(C440:C442)</f>
        <v>104</v>
      </c>
      <c r="D439" s="234">
        <f t="shared" si="6"/>
        <v>0.52</v>
      </c>
    </row>
    <row r="440" spans="1:4">
      <c r="A440" s="237" t="s">
        <v>356</v>
      </c>
      <c r="B440" s="233"/>
      <c r="C440" s="233"/>
      <c r="D440" s="234" t="e">
        <f t="shared" si="6"/>
        <v>#DIV/0!</v>
      </c>
    </row>
    <row r="441" spans="1:4">
      <c r="A441" s="237" t="s">
        <v>357</v>
      </c>
      <c r="B441" s="233"/>
      <c r="C441" s="233"/>
      <c r="D441" s="234" t="e">
        <f t="shared" si="6"/>
        <v>#DIV/0!</v>
      </c>
    </row>
    <row r="442" spans="1:4">
      <c r="A442" s="237" t="s">
        <v>358</v>
      </c>
      <c r="B442" s="236">
        <v>200</v>
      </c>
      <c r="C442" s="236">
        <v>104</v>
      </c>
      <c r="D442" s="234">
        <f t="shared" si="6"/>
        <v>0.52</v>
      </c>
    </row>
    <row r="443" spans="1:4">
      <c r="A443" s="235" t="s">
        <v>359</v>
      </c>
      <c r="B443" s="233">
        <f>SUM(B444:B447)</f>
        <v>1524</v>
      </c>
      <c r="C443" s="233">
        <f>SUM(C444:C447)</f>
        <v>1895</v>
      </c>
      <c r="D443" s="234">
        <f t="shared" si="6"/>
        <v>1.24343832020997</v>
      </c>
    </row>
    <row r="444" spans="1:4">
      <c r="A444" s="235" t="s">
        <v>360</v>
      </c>
      <c r="B444" s="233"/>
      <c r="C444" s="233"/>
      <c r="D444" s="234" t="e">
        <f t="shared" si="6"/>
        <v>#DIV/0!</v>
      </c>
    </row>
    <row r="445" spans="1:4">
      <c r="A445" s="237" t="s">
        <v>361</v>
      </c>
      <c r="B445" s="233"/>
      <c r="C445" s="233"/>
      <c r="D445" s="234" t="e">
        <f t="shared" si="6"/>
        <v>#DIV/0!</v>
      </c>
    </row>
    <row r="446" spans="1:4">
      <c r="A446" s="237" t="s">
        <v>362</v>
      </c>
      <c r="B446" s="233"/>
      <c r="C446" s="233"/>
      <c r="D446" s="234" t="e">
        <f t="shared" si="6"/>
        <v>#DIV/0!</v>
      </c>
    </row>
    <row r="447" spans="1:4">
      <c r="A447" s="237" t="s">
        <v>363</v>
      </c>
      <c r="B447" s="236">
        <v>1524</v>
      </c>
      <c r="C447" s="236">
        <v>1895</v>
      </c>
      <c r="D447" s="234">
        <f t="shared" si="6"/>
        <v>1.24343832020997</v>
      </c>
    </row>
    <row r="448" spans="1:4">
      <c r="A448" s="232" t="s">
        <v>364</v>
      </c>
      <c r="B448" s="233">
        <f>SUM(B449,B465,B473,B484,B493,B501)</f>
        <v>2751</v>
      </c>
      <c r="C448" s="233">
        <f>SUM(C449,C465,C473,C484,C493,C501)</f>
        <v>2800</v>
      </c>
      <c r="D448" s="234">
        <f t="shared" si="6"/>
        <v>1.01781170483461</v>
      </c>
    </row>
    <row r="449" spans="1:4">
      <c r="A449" s="232" t="s">
        <v>365</v>
      </c>
      <c r="B449" s="233">
        <f>SUM(B450:B464)</f>
        <v>1816</v>
      </c>
      <c r="C449" s="233">
        <f>SUM(C450:C464)</f>
        <v>1849</v>
      </c>
      <c r="D449" s="234">
        <f t="shared" si="6"/>
        <v>1.0181718061674</v>
      </c>
    </row>
    <row r="450" spans="1:4">
      <c r="A450" s="232" t="s">
        <v>73</v>
      </c>
      <c r="B450" s="236">
        <v>176</v>
      </c>
      <c r="C450" s="236">
        <v>200</v>
      </c>
      <c r="D450" s="234">
        <f t="shared" si="6"/>
        <v>1.13636363636364</v>
      </c>
    </row>
    <row r="451" spans="1:4">
      <c r="A451" s="232" t="s">
        <v>74</v>
      </c>
      <c r="B451" s="236">
        <v>111</v>
      </c>
      <c r="C451" s="236">
        <v>120</v>
      </c>
      <c r="D451" s="234">
        <f t="shared" si="6"/>
        <v>1.08108108108108</v>
      </c>
    </row>
    <row r="452" spans="1:4">
      <c r="A452" s="232" t="s">
        <v>75</v>
      </c>
      <c r="B452" s="236">
        <v>0</v>
      </c>
      <c r="C452" s="236">
        <v>0</v>
      </c>
      <c r="D452" s="234" t="e">
        <f t="shared" si="6"/>
        <v>#DIV/0!</v>
      </c>
    </row>
    <row r="453" spans="1:4">
      <c r="A453" s="232" t="s">
        <v>366</v>
      </c>
      <c r="B453" s="236">
        <v>0</v>
      </c>
      <c r="C453" s="236"/>
      <c r="D453" s="234" t="e">
        <f t="shared" si="6"/>
        <v>#DIV/0!</v>
      </c>
    </row>
    <row r="454" spans="1:4">
      <c r="A454" s="232" t="s">
        <v>367</v>
      </c>
      <c r="B454" s="236">
        <v>0</v>
      </c>
      <c r="C454" s="236"/>
      <c r="D454" s="234" t="e">
        <f t="shared" si="6"/>
        <v>#DIV/0!</v>
      </c>
    </row>
    <row r="455" spans="1:4">
      <c r="A455" s="232" t="s">
        <v>368</v>
      </c>
      <c r="B455" s="236">
        <v>0</v>
      </c>
      <c r="C455" s="236"/>
      <c r="D455" s="234" t="e">
        <f t="shared" ref="D455:D518" si="7">C455/B455</f>
        <v>#DIV/0!</v>
      </c>
    </row>
    <row r="456" spans="1:4">
      <c r="A456" s="232" t="s">
        <v>369</v>
      </c>
      <c r="B456" s="236">
        <v>0</v>
      </c>
      <c r="C456" s="236"/>
      <c r="D456" s="234" t="e">
        <f t="shared" si="7"/>
        <v>#DIV/0!</v>
      </c>
    </row>
    <row r="457" spans="1:4">
      <c r="A457" s="232" t="s">
        <v>370</v>
      </c>
      <c r="B457" s="236">
        <v>1093</v>
      </c>
      <c r="C457" s="236">
        <v>1093</v>
      </c>
      <c r="D457" s="234">
        <f t="shared" si="7"/>
        <v>1</v>
      </c>
    </row>
    <row r="458" spans="1:4">
      <c r="A458" s="232" t="s">
        <v>371</v>
      </c>
      <c r="B458" s="236">
        <v>0</v>
      </c>
      <c r="C458" s="236"/>
      <c r="D458" s="234" t="e">
        <f t="shared" si="7"/>
        <v>#DIV/0!</v>
      </c>
    </row>
    <row r="459" spans="1:4">
      <c r="A459" s="232" t="s">
        <v>372</v>
      </c>
      <c r="B459" s="236">
        <v>0</v>
      </c>
      <c r="C459" s="236"/>
      <c r="D459" s="234" t="e">
        <f t="shared" si="7"/>
        <v>#DIV/0!</v>
      </c>
    </row>
    <row r="460" spans="1:4">
      <c r="A460" s="232" t="s">
        <v>373</v>
      </c>
      <c r="B460" s="236">
        <v>3</v>
      </c>
      <c r="C460" s="236">
        <v>3</v>
      </c>
      <c r="D460" s="234">
        <f t="shared" si="7"/>
        <v>1</v>
      </c>
    </row>
    <row r="461" spans="1:4">
      <c r="A461" s="232" t="s">
        <v>374</v>
      </c>
      <c r="B461" s="236">
        <v>0</v>
      </c>
      <c r="C461" s="236"/>
      <c r="D461" s="234" t="e">
        <f t="shared" si="7"/>
        <v>#DIV/0!</v>
      </c>
    </row>
    <row r="462" spans="1:4">
      <c r="A462" s="232" t="s">
        <v>375</v>
      </c>
      <c r="B462" s="236">
        <v>0</v>
      </c>
      <c r="C462" s="236"/>
      <c r="D462" s="234" t="e">
        <f t="shared" si="7"/>
        <v>#DIV/0!</v>
      </c>
    </row>
    <row r="463" spans="1:4">
      <c r="A463" s="232" t="s">
        <v>376</v>
      </c>
      <c r="B463" s="236">
        <v>0</v>
      </c>
      <c r="C463" s="236"/>
      <c r="D463" s="234" t="e">
        <f t="shared" si="7"/>
        <v>#DIV/0!</v>
      </c>
    </row>
    <row r="464" spans="1:4">
      <c r="A464" s="232" t="s">
        <v>377</v>
      </c>
      <c r="B464" s="236">
        <v>433</v>
      </c>
      <c r="C464" s="236">
        <v>433</v>
      </c>
      <c r="D464" s="234">
        <f t="shared" si="7"/>
        <v>1</v>
      </c>
    </row>
    <row r="465" spans="1:4">
      <c r="A465" s="232" t="s">
        <v>378</v>
      </c>
      <c r="B465" s="233">
        <f>SUM(B466:B472)</f>
        <v>0</v>
      </c>
      <c r="C465" s="233">
        <f>SUM(C466:C472)</f>
        <v>0</v>
      </c>
      <c r="D465" s="234" t="e">
        <f t="shared" si="7"/>
        <v>#DIV/0!</v>
      </c>
    </row>
    <row r="466" spans="1:4">
      <c r="A466" s="232" t="s">
        <v>73</v>
      </c>
      <c r="B466" s="233"/>
      <c r="C466" s="233"/>
      <c r="D466" s="234" t="e">
        <f t="shared" si="7"/>
        <v>#DIV/0!</v>
      </c>
    </row>
    <row r="467" spans="1:4">
      <c r="A467" s="232" t="s">
        <v>74</v>
      </c>
      <c r="B467" s="233"/>
      <c r="C467" s="233"/>
      <c r="D467" s="234" t="e">
        <f t="shared" si="7"/>
        <v>#DIV/0!</v>
      </c>
    </row>
    <row r="468" spans="1:4">
      <c r="A468" s="232" t="s">
        <v>75</v>
      </c>
      <c r="B468" s="233"/>
      <c r="C468" s="233"/>
      <c r="D468" s="234" t="e">
        <f t="shared" si="7"/>
        <v>#DIV/0!</v>
      </c>
    </row>
    <row r="469" spans="1:4">
      <c r="A469" s="232" t="s">
        <v>379</v>
      </c>
      <c r="B469" s="233"/>
      <c r="C469" s="233"/>
      <c r="D469" s="234" t="e">
        <f t="shared" si="7"/>
        <v>#DIV/0!</v>
      </c>
    </row>
    <row r="470" spans="1:4">
      <c r="A470" s="232" t="s">
        <v>380</v>
      </c>
      <c r="B470" s="233"/>
      <c r="C470" s="233"/>
      <c r="D470" s="234" t="e">
        <f t="shared" si="7"/>
        <v>#DIV/0!</v>
      </c>
    </row>
    <row r="471" spans="1:4">
      <c r="A471" s="232" t="s">
        <v>381</v>
      </c>
      <c r="B471" s="233"/>
      <c r="C471" s="233"/>
      <c r="D471" s="234" t="e">
        <f t="shared" si="7"/>
        <v>#DIV/0!</v>
      </c>
    </row>
    <row r="472" spans="1:4">
      <c r="A472" s="232" t="s">
        <v>382</v>
      </c>
      <c r="B472" s="233"/>
      <c r="C472" s="233"/>
      <c r="D472" s="234" t="e">
        <f t="shared" si="7"/>
        <v>#DIV/0!</v>
      </c>
    </row>
    <row r="473" spans="1:4">
      <c r="A473" s="232" t="s">
        <v>383</v>
      </c>
      <c r="B473" s="233">
        <f>SUM(B474:B483)</f>
        <v>8</v>
      </c>
      <c r="C473" s="233">
        <f>SUM(C474:C483)</f>
        <v>8</v>
      </c>
      <c r="D473" s="234">
        <f t="shared" si="7"/>
        <v>1</v>
      </c>
    </row>
    <row r="474" spans="1:4">
      <c r="A474" s="232" t="s">
        <v>73</v>
      </c>
      <c r="B474" s="233"/>
      <c r="C474" s="233"/>
      <c r="D474" s="234" t="e">
        <f t="shared" si="7"/>
        <v>#DIV/0!</v>
      </c>
    </row>
    <row r="475" spans="1:4">
      <c r="A475" s="232" t="s">
        <v>74</v>
      </c>
      <c r="B475" s="233"/>
      <c r="C475" s="233"/>
      <c r="D475" s="234" t="e">
        <f t="shared" si="7"/>
        <v>#DIV/0!</v>
      </c>
    </row>
    <row r="476" spans="1:4">
      <c r="A476" s="232" t="s">
        <v>75</v>
      </c>
      <c r="B476" s="233"/>
      <c r="C476" s="233"/>
      <c r="D476" s="234" t="e">
        <f t="shared" si="7"/>
        <v>#DIV/0!</v>
      </c>
    </row>
    <row r="477" spans="1:4">
      <c r="A477" s="232" t="s">
        <v>384</v>
      </c>
      <c r="B477" s="233"/>
      <c r="C477" s="233"/>
      <c r="D477" s="234" t="e">
        <f t="shared" si="7"/>
        <v>#DIV/0!</v>
      </c>
    </row>
    <row r="478" spans="1:4">
      <c r="A478" s="232" t="s">
        <v>385</v>
      </c>
      <c r="B478" s="233"/>
      <c r="C478" s="233"/>
      <c r="D478" s="234" t="e">
        <f t="shared" si="7"/>
        <v>#DIV/0!</v>
      </c>
    </row>
    <row r="479" spans="1:4">
      <c r="A479" s="232" t="s">
        <v>386</v>
      </c>
      <c r="B479" s="233"/>
      <c r="C479" s="233"/>
      <c r="D479" s="234" t="e">
        <f t="shared" si="7"/>
        <v>#DIV/0!</v>
      </c>
    </row>
    <row r="480" spans="1:4">
      <c r="A480" s="232" t="s">
        <v>387</v>
      </c>
      <c r="B480" s="233"/>
      <c r="C480" s="233"/>
      <c r="D480" s="234" t="e">
        <f t="shared" si="7"/>
        <v>#DIV/0!</v>
      </c>
    </row>
    <row r="481" spans="1:4">
      <c r="A481" s="232" t="s">
        <v>388</v>
      </c>
      <c r="B481" s="233">
        <v>8</v>
      </c>
      <c r="C481" s="233">
        <v>8</v>
      </c>
      <c r="D481" s="234">
        <f t="shared" si="7"/>
        <v>1</v>
      </c>
    </row>
    <row r="482" spans="1:4">
      <c r="A482" s="232" t="s">
        <v>389</v>
      </c>
      <c r="B482" s="233"/>
      <c r="C482" s="233"/>
      <c r="D482" s="234" t="e">
        <f t="shared" si="7"/>
        <v>#DIV/0!</v>
      </c>
    </row>
    <row r="483" spans="1:4">
      <c r="A483" s="232" t="s">
        <v>390</v>
      </c>
      <c r="B483" s="233"/>
      <c r="C483" s="233"/>
      <c r="D483" s="234" t="e">
        <f t="shared" si="7"/>
        <v>#DIV/0!</v>
      </c>
    </row>
    <row r="484" spans="1:4">
      <c r="A484" s="232" t="s">
        <v>391</v>
      </c>
      <c r="B484" s="233">
        <f>SUM(B485:B492)</f>
        <v>54</v>
      </c>
      <c r="C484" s="233">
        <f>SUM(C485:C492)</f>
        <v>54</v>
      </c>
      <c r="D484" s="234">
        <f t="shared" si="7"/>
        <v>1</v>
      </c>
    </row>
    <row r="485" spans="1:4">
      <c r="A485" s="232" t="s">
        <v>73</v>
      </c>
      <c r="B485" s="233"/>
      <c r="C485" s="233"/>
      <c r="D485" s="234" t="e">
        <f t="shared" si="7"/>
        <v>#DIV/0!</v>
      </c>
    </row>
    <row r="486" spans="1:4">
      <c r="A486" s="232" t="s">
        <v>74</v>
      </c>
      <c r="B486" s="233"/>
      <c r="C486" s="233"/>
      <c r="D486" s="234" t="e">
        <f t="shared" si="7"/>
        <v>#DIV/0!</v>
      </c>
    </row>
    <row r="487" spans="1:4">
      <c r="A487" s="232" t="s">
        <v>75</v>
      </c>
      <c r="B487" s="233"/>
      <c r="C487" s="233"/>
      <c r="D487" s="234" t="e">
        <f t="shared" si="7"/>
        <v>#DIV/0!</v>
      </c>
    </row>
    <row r="488" spans="1:4">
      <c r="A488" s="232" t="s">
        <v>392</v>
      </c>
      <c r="B488" s="236">
        <v>50</v>
      </c>
      <c r="C488" s="236">
        <v>50</v>
      </c>
      <c r="D488" s="234">
        <f t="shared" si="7"/>
        <v>1</v>
      </c>
    </row>
    <row r="489" spans="1:4">
      <c r="A489" s="232" t="s">
        <v>393</v>
      </c>
      <c r="B489" s="236">
        <v>0</v>
      </c>
      <c r="C489" s="236"/>
      <c r="D489" s="234" t="e">
        <f t="shared" si="7"/>
        <v>#DIV/0!</v>
      </c>
    </row>
    <row r="490" spans="1:4">
      <c r="A490" s="232" t="s">
        <v>394</v>
      </c>
      <c r="B490" s="236">
        <v>0</v>
      </c>
      <c r="C490" s="236"/>
      <c r="D490" s="234" t="e">
        <f t="shared" si="7"/>
        <v>#DIV/0!</v>
      </c>
    </row>
    <row r="491" spans="1:4">
      <c r="A491" s="232" t="s">
        <v>395</v>
      </c>
      <c r="B491" s="236">
        <v>0</v>
      </c>
      <c r="C491" s="236"/>
      <c r="D491" s="234" t="e">
        <f t="shared" si="7"/>
        <v>#DIV/0!</v>
      </c>
    </row>
    <row r="492" spans="1:4">
      <c r="A492" s="232" t="s">
        <v>396</v>
      </c>
      <c r="B492" s="236">
        <v>4</v>
      </c>
      <c r="C492" s="236">
        <v>4</v>
      </c>
      <c r="D492" s="234">
        <f t="shared" si="7"/>
        <v>1</v>
      </c>
    </row>
    <row r="493" spans="1:4">
      <c r="A493" s="232" t="s">
        <v>397</v>
      </c>
      <c r="B493" s="233">
        <f>SUM(B494:B500)</f>
        <v>443</v>
      </c>
      <c r="C493" s="233">
        <f>SUM(C494:C500)</f>
        <v>443</v>
      </c>
      <c r="D493" s="234">
        <f t="shared" si="7"/>
        <v>1</v>
      </c>
    </row>
    <row r="494" spans="1:4">
      <c r="A494" s="232" t="s">
        <v>73</v>
      </c>
      <c r="B494" s="236">
        <v>200</v>
      </c>
      <c r="C494" s="236">
        <v>200</v>
      </c>
      <c r="D494" s="234">
        <f t="shared" si="7"/>
        <v>1</v>
      </c>
    </row>
    <row r="495" spans="1:4">
      <c r="A495" s="232" t="s">
        <v>74</v>
      </c>
      <c r="B495" s="236">
        <v>0</v>
      </c>
      <c r="C495" s="236"/>
      <c r="D495" s="234" t="e">
        <f t="shared" si="7"/>
        <v>#DIV/0!</v>
      </c>
    </row>
    <row r="496" spans="1:4">
      <c r="A496" s="232" t="s">
        <v>75</v>
      </c>
      <c r="B496" s="236">
        <v>0</v>
      </c>
      <c r="C496" s="236"/>
      <c r="D496" s="234" t="e">
        <f t="shared" si="7"/>
        <v>#DIV/0!</v>
      </c>
    </row>
    <row r="497" spans="1:4">
      <c r="A497" s="232" t="s">
        <v>398</v>
      </c>
      <c r="B497" s="236">
        <v>58</v>
      </c>
      <c r="C497" s="236">
        <v>58</v>
      </c>
      <c r="D497" s="234">
        <f t="shared" si="7"/>
        <v>1</v>
      </c>
    </row>
    <row r="498" spans="1:4">
      <c r="A498" s="232" t="s">
        <v>399</v>
      </c>
      <c r="B498" s="236">
        <v>118</v>
      </c>
      <c r="C498" s="236">
        <v>118</v>
      </c>
      <c r="D498" s="234">
        <f t="shared" si="7"/>
        <v>1</v>
      </c>
    </row>
    <row r="499" spans="1:4">
      <c r="A499" s="232" t="s">
        <v>400</v>
      </c>
      <c r="B499" s="236">
        <v>0</v>
      </c>
      <c r="C499" s="236"/>
      <c r="D499" s="234" t="e">
        <f t="shared" si="7"/>
        <v>#DIV/0!</v>
      </c>
    </row>
    <row r="500" spans="1:4">
      <c r="A500" s="232" t="s">
        <v>401</v>
      </c>
      <c r="B500" s="236">
        <v>67</v>
      </c>
      <c r="C500" s="236">
        <v>67</v>
      </c>
      <c r="D500" s="234">
        <f t="shared" si="7"/>
        <v>1</v>
      </c>
    </row>
    <row r="501" spans="1:4">
      <c r="A501" s="232" t="s">
        <v>402</v>
      </c>
      <c r="B501" s="233">
        <f>SUM(B502:B504)</f>
        <v>430</v>
      </c>
      <c r="C501" s="233">
        <f>SUM(C502:C504)</f>
        <v>446</v>
      </c>
      <c r="D501" s="234">
        <f t="shared" si="7"/>
        <v>1.03720930232558</v>
      </c>
    </row>
    <row r="502" spans="1:4">
      <c r="A502" s="232" t="s">
        <v>403</v>
      </c>
      <c r="B502" s="233"/>
      <c r="C502" s="233"/>
      <c r="D502" s="234" t="e">
        <f t="shared" si="7"/>
        <v>#DIV/0!</v>
      </c>
    </row>
    <row r="503" spans="1:4">
      <c r="A503" s="232" t="s">
        <v>404</v>
      </c>
      <c r="B503" s="233"/>
      <c r="C503" s="233"/>
      <c r="D503" s="234" t="e">
        <f t="shared" si="7"/>
        <v>#DIV/0!</v>
      </c>
    </row>
    <row r="504" spans="1:4">
      <c r="A504" s="232" t="s">
        <v>405</v>
      </c>
      <c r="B504" s="236">
        <v>430</v>
      </c>
      <c r="C504" s="236">
        <v>446</v>
      </c>
      <c r="D504" s="234">
        <f t="shared" si="7"/>
        <v>1.03720930232558</v>
      </c>
    </row>
    <row r="505" spans="1:4">
      <c r="A505" s="232" t="s">
        <v>406</v>
      </c>
      <c r="B505" s="233">
        <f>SUM(B506,B525,B533,B535,B544,B548,B558,B566,B573,B581,B590,B595,B598,B601,B604,B607,B610,B614,B618,B626,B629)</f>
        <v>30904</v>
      </c>
      <c r="C505" s="233">
        <f>SUM(C506,C525,C533,C535,C544,C548,C558,C566,C573,C581,C590,C595,C598,C601,C604,C607,C610,C614,C618,C626,C629)</f>
        <v>31907</v>
      </c>
      <c r="D505" s="234">
        <f t="shared" si="7"/>
        <v>1.03245534558633</v>
      </c>
    </row>
    <row r="506" spans="1:4">
      <c r="A506" s="232" t="s">
        <v>407</v>
      </c>
      <c r="B506" s="233">
        <f>SUM(B507:B524)</f>
        <v>1097</v>
      </c>
      <c r="C506" s="233">
        <f>SUM(C507:C524)</f>
        <v>1093</v>
      </c>
      <c r="D506" s="234">
        <f t="shared" si="7"/>
        <v>0.996353691886964</v>
      </c>
    </row>
    <row r="507" spans="1:4">
      <c r="A507" s="232" t="s">
        <v>73</v>
      </c>
      <c r="B507" s="236">
        <v>574</v>
      </c>
      <c r="C507" s="236">
        <v>580</v>
      </c>
      <c r="D507" s="234">
        <f t="shared" si="7"/>
        <v>1.01045296167247</v>
      </c>
    </row>
    <row r="508" spans="1:4">
      <c r="A508" s="232" t="s">
        <v>74</v>
      </c>
      <c r="B508" s="236">
        <v>0</v>
      </c>
      <c r="C508" s="236"/>
      <c r="D508" s="234" t="e">
        <f t="shared" si="7"/>
        <v>#DIV/0!</v>
      </c>
    </row>
    <row r="509" spans="1:4">
      <c r="A509" s="232" t="s">
        <v>75</v>
      </c>
      <c r="B509" s="236">
        <v>0</v>
      </c>
      <c r="C509" s="236"/>
      <c r="D509" s="234" t="e">
        <f t="shared" si="7"/>
        <v>#DIV/0!</v>
      </c>
    </row>
    <row r="510" spans="1:4">
      <c r="A510" s="232" t="s">
        <v>408</v>
      </c>
      <c r="B510" s="236">
        <v>0</v>
      </c>
      <c r="C510" s="236"/>
      <c r="D510" s="234" t="e">
        <f t="shared" si="7"/>
        <v>#DIV/0!</v>
      </c>
    </row>
    <row r="511" spans="1:4">
      <c r="A511" s="232" t="s">
        <v>409</v>
      </c>
      <c r="B511" s="236">
        <v>9</v>
      </c>
      <c r="C511" s="236">
        <v>9</v>
      </c>
      <c r="D511" s="234">
        <f t="shared" si="7"/>
        <v>1</v>
      </c>
    </row>
    <row r="512" spans="1:4">
      <c r="A512" s="232" t="s">
        <v>410</v>
      </c>
      <c r="B512" s="236">
        <v>231</v>
      </c>
      <c r="C512" s="236">
        <v>221</v>
      </c>
      <c r="D512" s="234">
        <f t="shared" si="7"/>
        <v>0.956709956709957</v>
      </c>
    </row>
    <row r="513" spans="1:4">
      <c r="A513" s="232" t="s">
        <v>411</v>
      </c>
      <c r="B513" s="236">
        <v>10</v>
      </c>
      <c r="C513" s="236">
        <v>10</v>
      </c>
      <c r="D513" s="234">
        <f t="shared" si="7"/>
        <v>1</v>
      </c>
    </row>
    <row r="514" spans="1:4">
      <c r="A514" s="232" t="s">
        <v>114</v>
      </c>
      <c r="B514" s="236">
        <v>0</v>
      </c>
      <c r="C514" s="236"/>
      <c r="D514" s="234" t="e">
        <f t="shared" si="7"/>
        <v>#DIV/0!</v>
      </c>
    </row>
    <row r="515" spans="1:4">
      <c r="A515" s="232" t="s">
        <v>412</v>
      </c>
      <c r="B515" s="236">
        <v>235</v>
      </c>
      <c r="C515" s="236">
        <v>235</v>
      </c>
      <c r="D515" s="234">
        <f t="shared" si="7"/>
        <v>1</v>
      </c>
    </row>
    <row r="516" spans="1:4">
      <c r="A516" s="232" t="s">
        <v>413</v>
      </c>
      <c r="B516" s="236">
        <v>0</v>
      </c>
      <c r="C516" s="236"/>
      <c r="D516" s="234" t="e">
        <f t="shared" si="7"/>
        <v>#DIV/0!</v>
      </c>
    </row>
    <row r="517" spans="1:4">
      <c r="A517" s="232" t="s">
        <v>414</v>
      </c>
      <c r="B517" s="236">
        <v>0</v>
      </c>
      <c r="C517" s="236"/>
      <c r="D517" s="234" t="e">
        <f t="shared" si="7"/>
        <v>#DIV/0!</v>
      </c>
    </row>
    <row r="518" spans="1:4">
      <c r="A518" s="232" t="s">
        <v>415</v>
      </c>
      <c r="B518" s="236">
        <v>0</v>
      </c>
      <c r="C518" s="236"/>
      <c r="D518" s="234" t="e">
        <f t="shared" si="7"/>
        <v>#DIV/0!</v>
      </c>
    </row>
    <row r="519" ht="15.75" spans="1:4">
      <c r="A519" s="232" t="s">
        <v>416</v>
      </c>
      <c r="B519" s="147"/>
      <c r="C519" s="147"/>
      <c r="D519" s="234" t="e">
        <f t="shared" ref="D519:D582" si="8">C519/B519</f>
        <v>#DIV/0!</v>
      </c>
    </row>
    <row r="520" ht="15.75" spans="1:4">
      <c r="A520" s="232" t="s">
        <v>417</v>
      </c>
      <c r="B520" s="147"/>
      <c r="C520" s="147"/>
      <c r="D520" s="234" t="e">
        <f t="shared" si="8"/>
        <v>#DIV/0!</v>
      </c>
    </row>
    <row r="521" ht="15.75" spans="1:4">
      <c r="A521" s="232" t="s">
        <v>418</v>
      </c>
      <c r="B521" s="147"/>
      <c r="C521" s="147"/>
      <c r="D521" s="234" t="e">
        <f t="shared" si="8"/>
        <v>#DIV/0!</v>
      </c>
    </row>
    <row r="522" ht="15.75" spans="1:4">
      <c r="A522" s="232" t="s">
        <v>419</v>
      </c>
      <c r="B522" s="147"/>
      <c r="C522" s="147"/>
      <c r="D522" s="234" t="e">
        <f t="shared" si="8"/>
        <v>#DIV/0!</v>
      </c>
    </row>
    <row r="523" ht="15.75" spans="1:4">
      <c r="A523" s="232" t="s">
        <v>82</v>
      </c>
      <c r="B523" s="147"/>
      <c r="C523" s="147"/>
      <c r="D523" s="234" t="e">
        <f t="shared" si="8"/>
        <v>#DIV/0!</v>
      </c>
    </row>
    <row r="524" spans="1:4">
      <c r="A524" s="232" t="s">
        <v>420</v>
      </c>
      <c r="B524" s="236">
        <v>38</v>
      </c>
      <c r="C524" s="236">
        <v>38</v>
      </c>
      <c r="D524" s="234">
        <f t="shared" si="8"/>
        <v>1</v>
      </c>
    </row>
    <row r="525" spans="1:4">
      <c r="A525" s="232" t="s">
        <v>421</v>
      </c>
      <c r="B525" s="233">
        <f>SUM(B526:B532)</f>
        <v>263</v>
      </c>
      <c r="C525" s="233">
        <f>SUM(C526:C532)</f>
        <v>352</v>
      </c>
      <c r="D525" s="234">
        <f t="shared" si="8"/>
        <v>1.33840304182509</v>
      </c>
    </row>
    <row r="526" spans="1:4">
      <c r="A526" s="232" t="s">
        <v>73</v>
      </c>
      <c r="B526" s="236">
        <v>221</v>
      </c>
      <c r="C526" s="236">
        <v>300</v>
      </c>
      <c r="D526" s="234">
        <f t="shared" si="8"/>
        <v>1.35746606334842</v>
      </c>
    </row>
    <row r="527" spans="1:4">
      <c r="A527" s="232" t="s">
        <v>74</v>
      </c>
      <c r="B527" s="236">
        <v>0</v>
      </c>
      <c r="C527" s="236"/>
      <c r="D527" s="234" t="e">
        <f t="shared" si="8"/>
        <v>#DIV/0!</v>
      </c>
    </row>
    <row r="528" spans="1:4">
      <c r="A528" s="232" t="s">
        <v>75</v>
      </c>
      <c r="B528" s="236">
        <v>0</v>
      </c>
      <c r="C528" s="236"/>
      <c r="D528" s="234" t="e">
        <f t="shared" si="8"/>
        <v>#DIV/0!</v>
      </c>
    </row>
    <row r="529" spans="1:4">
      <c r="A529" s="232" t="s">
        <v>422</v>
      </c>
      <c r="B529" s="236">
        <v>0</v>
      </c>
      <c r="C529" s="236"/>
      <c r="D529" s="234" t="e">
        <f t="shared" si="8"/>
        <v>#DIV/0!</v>
      </c>
    </row>
    <row r="530" spans="1:4">
      <c r="A530" s="232" t="s">
        <v>423</v>
      </c>
      <c r="B530" s="236">
        <v>0</v>
      </c>
      <c r="C530" s="236"/>
      <c r="D530" s="234" t="e">
        <f t="shared" si="8"/>
        <v>#DIV/0!</v>
      </c>
    </row>
    <row r="531" spans="1:4">
      <c r="A531" s="232" t="s">
        <v>424</v>
      </c>
      <c r="B531" s="236">
        <v>16</v>
      </c>
      <c r="C531" s="236">
        <v>16</v>
      </c>
      <c r="D531" s="234">
        <f t="shared" si="8"/>
        <v>1</v>
      </c>
    </row>
    <row r="532" spans="1:4">
      <c r="A532" s="232" t="s">
        <v>425</v>
      </c>
      <c r="B532" s="236">
        <v>26</v>
      </c>
      <c r="C532" s="236">
        <v>36</v>
      </c>
      <c r="D532" s="234">
        <f t="shared" si="8"/>
        <v>1.38461538461538</v>
      </c>
    </row>
    <row r="533" spans="1:4">
      <c r="A533" s="232" t="s">
        <v>426</v>
      </c>
      <c r="B533" s="233">
        <f>B534</f>
        <v>0</v>
      </c>
      <c r="C533" s="233">
        <f>C534</f>
        <v>0</v>
      </c>
      <c r="D533" s="234" t="e">
        <f t="shared" si="8"/>
        <v>#DIV/0!</v>
      </c>
    </row>
    <row r="534" spans="1:4">
      <c r="A534" s="232" t="s">
        <v>427</v>
      </c>
      <c r="B534" s="233"/>
      <c r="C534" s="233"/>
      <c r="D534" s="234" t="e">
        <f t="shared" si="8"/>
        <v>#DIV/0!</v>
      </c>
    </row>
    <row r="535" spans="1:4">
      <c r="A535" s="232" t="s">
        <v>428</v>
      </c>
      <c r="B535" s="233">
        <f>SUM(B536:B543)</f>
        <v>8655</v>
      </c>
      <c r="C535" s="233">
        <f>SUM(C536:C543)</f>
        <v>9948</v>
      </c>
      <c r="D535" s="234">
        <f t="shared" si="8"/>
        <v>1.14939341421144</v>
      </c>
    </row>
    <row r="536" spans="1:4">
      <c r="A536" s="232" t="s">
        <v>429</v>
      </c>
      <c r="B536" s="236">
        <v>1245</v>
      </c>
      <c r="C536" s="236">
        <v>1345</v>
      </c>
      <c r="D536" s="234">
        <f t="shared" si="8"/>
        <v>1.08032128514056</v>
      </c>
    </row>
    <row r="537" spans="1:4">
      <c r="A537" s="232" t="s">
        <v>430</v>
      </c>
      <c r="B537" s="236">
        <v>2356</v>
      </c>
      <c r="C537" s="236">
        <v>2456</v>
      </c>
      <c r="D537" s="234">
        <f t="shared" si="8"/>
        <v>1.04244482173175</v>
      </c>
    </row>
    <row r="538" spans="1:4">
      <c r="A538" s="232" t="s">
        <v>431</v>
      </c>
      <c r="B538" s="236">
        <v>0</v>
      </c>
      <c r="C538" s="236"/>
      <c r="D538" s="234" t="e">
        <f t="shared" si="8"/>
        <v>#DIV/0!</v>
      </c>
    </row>
    <row r="539" spans="1:4">
      <c r="A539" s="232" t="s">
        <v>432</v>
      </c>
      <c r="B539" s="236">
        <v>2074</v>
      </c>
      <c r="C539" s="236">
        <v>3127</v>
      </c>
      <c r="D539" s="234">
        <f t="shared" si="8"/>
        <v>1.50771456123433</v>
      </c>
    </row>
    <row r="540" spans="1:4">
      <c r="A540" s="232" t="s">
        <v>433</v>
      </c>
      <c r="B540" s="236">
        <v>1866</v>
      </c>
      <c r="C540" s="236">
        <v>1866</v>
      </c>
      <c r="D540" s="234">
        <f t="shared" si="8"/>
        <v>1</v>
      </c>
    </row>
    <row r="541" spans="1:4">
      <c r="A541" s="232" t="s">
        <v>434</v>
      </c>
      <c r="B541" s="236">
        <v>1021</v>
      </c>
      <c r="C541" s="236">
        <v>1061</v>
      </c>
      <c r="D541" s="234">
        <f t="shared" si="8"/>
        <v>1.03917727717924</v>
      </c>
    </row>
    <row r="542" ht="15.75" spans="1:4">
      <c r="A542" s="232" t="s">
        <v>435</v>
      </c>
      <c r="B542" s="147"/>
      <c r="C542" s="147"/>
      <c r="D542" s="234" t="e">
        <f t="shared" si="8"/>
        <v>#DIV/0!</v>
      </c>
    </row>
    <row r="543" spans="1:4">
      <c r="A543" s="232" t="s">
        <v>436</v>
      </c>
      <c r="B543" s="236">
        <v>93</v>
      </c>
      <c r="C543" s="236">
        <v>93</v>
      </c>
      <c r="D543" s="234">
        <f t="shared" si="8"/>
        <v>1</v>
      </c>
    </row>
    <row r="544" spans="1:4">
      <c r="A544" s="232" t="s">
        <v>437</v>
      </c>
      <c r="B544" s="233">
        <f>SUM(B545:B547)</f>
        <v>0</v>
      </c>
      <c r="C544" s="233">
        <f>SUM(C545:C547)</f>
        <v>0</v>
      </c>
      <c r="D544" s="234" t="e">
        <f t="shared" si="8"/>
        <v>#DIV/0!</v>
      </c>
    </row>
    <row r="545" spans="1:4">
      <c r="A545" s="232" t="s">
        <v>438</v>
      </c>
      <c r="B545" s="233"/>
      <c r="C545" s="233"/>
      <c r="D545" s="234" t="e">
        <f t="shared" si="8"/>
        <v>#DIV/0!</v>
      </c>
    </row>
    <row r="546" spans="1:4">
      <c r="A546" s="232" t="s">
        <v>439</v>
      </c>
      <c r="B546" s="233"/>
      <c r="C546" s="233"/>
      <c r="D546" s="234" t="e">
        <f t="shared" si="8"/>
        <v>#DIV/0!</v>
      </c>
    </row>
    <row r="547" spans="1:4">
      <c r="A547" s="232" t="s">
        <v>440</v>
      </c>
      <c r="B547" s="233"/>
      <c r="C547" s="233"/>
      <c r="D547" s="234" t="e">
        <f t="shared" si="8"/>
        <v>#DIV/0!</v>
      </c>
    </row>
    <row r="548" spans="1:4">
      <c r="A548" s="232" t="s">
        <v>441</v>
      </c>
      <c r="B548" s="233">
        <f>SUM(B549:B557)</f>
        <v>1349</v>
      </c>
      <c r="C548" s="233">
        <f>SUM(C549:C557)</f>
        <v>1349</v>
      </c>
      <c r="D548" s="234">
        <f t="shared" si="8"/>
        <v>1</v>
      </c>
    </row>
    <row r="549" spans="1:4">
      <c r="A549" s="232" t="s">
        <v>442</v>
      </c>
      <c r="B549" s="236">
        <v>22</v>
      </c>
      <c r="C549" s="236">
        <v>22</v>
      </c>
      <c r="D549" s="234">
        <f t="shared" si="8"/>
        <v>1</v>
      </c>
    </row>
    <row r="550" spans="1:4">
      <c r="A550" s="232" t="s">
        <v>443</v>
      </c>
      <c r="B550" s="236"/>
      <c r="C550" s="236"/>
      <c r="D550" s="234" t="e">
        <f t="shared" si="8"/>
        <v>#DIV/0!</v>
      </c>
    </row>
    <row r="551" spans="1:4">
      <c r="A551" s="232" t="s">
        <v>444</v>
      </c>
      <c r="B551" s="236"/>
      <c r="C551" s="236"/>
      <c r="D551" s="234" t="e">
        <f t="shared" si="8"/>
        <v>#DIV/0!</v>
      </c>
    </row>
    <row r="552" spans="1:4">
      <c r="A552" s="232" t="s">
        <v>445</v>
      </c>
      <c r="B552" s="236"/>
      <c r="C552" s="236"/>
      <c r="D552" s="234" t="e">
        <f t="shared" si="8"/>
        <v>#DIV/0!</v>
      </c>
    </row>
    <row r="553" spans="1:4">
      <c r="A553" s="232" t="s">
        <v>446</v>
      </c>
      <c r="B553" s="236"/>
      <c r="C553" s="236"/>
      <c r="D553" s="234" t="e">
        <f t="shared" si="8"/>
        <v>#DIV/0!</v>
      </c>
    </row>
    <row r="554" spans="1:4">
      <c r="A554" s="232" t="s">
        <v>447</v>
      </c>
      <c r="B554" s="236"/>
      <c r="C554" s="236"/>
      <c r="D554" s="234" t="e">
        <f t="shared" si="8"/>
        <v>#DIV/0!</v>
      </c>
    </row>
    <row r="555" spans="1:4">
      <c r="A555" s="232" t="s">
        <v>448</v>
      </c>
      <c r="B555" s="236"/>
      <c r="C555" s="236"/>
      <c r="D555" s="234" t="e">
        <f t="shared" si="8"/>
        <v>#DIV/0!</v>
      </c>
    </row>
    <row r="556" spans="1:4">
      <c r="A556" s="232" t="s">
        <v>449</v>
      </c>
      <c r="B556" s="236"/>
      <c r="C556" s="236"/>
      <c r="D556" s="234" t="e">
        <f t="shared" si="8"/>
        <v>#DIV/0!</v>
      </c>
    </row>
    <row r="557" spans="1:4">
      <c r="A557" s="232" t="s">
        <v>450</v>
      </c>
      <c r="B557" s="236">
        <v>1327</v>
      </c>
      <c r="C557" s="236">
        <v>1327</v>
      </c>
      <c r="D557" s="234">
        <f t="shared" si="8"/>
        <v>1</v>
      </c>
    </row>
    <row r="558" spans="1:4">
      <c r="A558" s="232" t="s">
        <v>451</v>
      </c>
      <c r="B558" s="233">
        <f>SUM(B559:B565)</f>
        <v>1672</v>
      </c>
      <c r="C558" s="233">
        <f>SUM(C559:C565)</f>
        <v>1672</v>
      </c>
      <c r="D558" s="234">
        <f t="shared" si="8"/>
        <v>1</v>
      </c>
    </row>
    <row r="559" spans="1:4">
      <c r="A559" s="232" t="s">
        <v>452</v>
      </c>
      <c r="B559" s="236">
        <v>277</v>
      </c>
      <c r="C559" s="236">
        <v>277</v>
      </c>
      <c r="D559" s="234">
        <f t="shared" si="8"/>
        <v>1</v>
      </c>
    </row>
    <row r="560" spans="1:4">
      <c r="A560" s="232" t="s">
        <v>453</v>
      </c>
      <c r="B560" s="236"/>
      <c r="C560" s="236"/>
      <c r="D560" s="234" t="e">
        <f t="shared" si="8"/>
        <v>#DIV/0!</v>
      </c>
    </row>
    <row r="561" spans="1:4">
      <c r="A561" s="232" t="s">
        <v>454</v>
      </c>
      <c r="B561" s="236"/>
      <c r="C561" s="236"/>
      <c r="D561" s="234" t="e">
        <f t="shared" si="8"/>
        <v>#DIV/0!</v>
      </c>
    </row>
    <row r="562" spans="1:4">
      <c r="A562" s="232" t="s">
        <v>455</v>
      </c>
      <c r="B562" s="236">
        <v>34</v>
      </c>
      <c r="C562" s="236">
        <v>34</v>
      </c>
      <c r="D562" s="234">
        <f t="shared" si="8"/>
        <v>1</v>
      </c>
    </row>
    <row r="563" spans="1:4">
      <c r="A563" s="232" t="s">
        <v>456</v>
      </c>
      <c r="B563" s="236">
        <v>120</v>
      </c>
      <c r="C563" s="236">
        <v>120</v>
      </c>
      <c r="D563" s="234">
        <f t="shared" si="8"/>
        <v>1</v>
      </c>
    </row>
    <row r="564" spans="1:4">
      <c r="A564" s="232" t="s">
        <v>457</v>
      </c>
      <c r="B564" s="236"/>
      <c r="C564" s="236"/>
      <c r="D564" s="234" t="e">
        <f t="shared" si="8"/>
        <v>#DIV/0!</v>
      </c>
    </row>
    <row r="565" spans="1:4">
      <c r="A565" s="232" t="s">
        <v>458</v>
      </c>
      <c r="B565" s="236">
        <v>1241</v>
      </c>
      <c r="C565" s="236">
        <v>1241</v>
      </c>
      <c r="D565" s="234">
        <f t="shared" si="8"/>
        <v>1</v>
      </c>
    </row>
    <row r="566" spans="1:4">
      <c r="A566" s="232" t="s">
        <v>459</v>
      </c>
      <c r="B566" s="233">
        <f>SUM(B567:B572)</f>
        <v>340</v>
      </c>
      <c r="C566" s="233">
        <f>SUM(C567:C572)</f>
        <v>400</v>
      </c>
      <c r="D566" s="234">
        <f t="shared" si="8"/>
        <v>1.17647058823529</v>
      </c>
    </row>
    <row r="567" spans="1:4">
      <c r="A567" s="232" t="s">
        <v>460</v>
      </c>
      <c r="B567" s="236">
        <v>161</v>
      </c>
      <c r="C567" s="236">
        <v>161</v>
      </c>
      <c r="D567" s="234">
        <f t="shared" si="8"/>
        <v>1</v>
      </c>
    </row>
    <row r="568" spans="1:4">
      <c r="A568" s="232" t="s">
        <v>461</v>
      </c>
      <c r="B568" s="236"/>
      <c r="C568" s="236"/>
      <c r="D568" s="234" t="e">
        <f t="shared" si="8"/>
        <v>#DIV/0!</v>
      </c>
    </row>
    <row r="569" spans="1:4">
      <c r="A569" s="232" t="s">
        <v>462</v>
      </c>
      <c r="B569" s="236"/>
      <c r="C569" s="236"/>
      <c r="D569" s="234" t="e">
        <f t="shared" si="8"/>
        <v>#DIV/0!</v>
      </c>
    </row>
    <row r="570" spans="1:4">
      <c r="A570" s="232" t="s">
        <v>463</v>
      </c>
      <c r="B570" s="236"/>
      <c r="C570" s="236"/>
      <c r="D570" s="234" t="e">
        <f t="shared" si="8"/>
        <v>#DIV/0!</v>
      </c>
    </row>
    <row r="571" spans="1:4">
      <c r="A571" s="232" t="s">
        <v>464</v>
      </c>
      <c r="B571" s="236">
        <v>31</v>
      </c>
      <c r="C571" s="236">
        <v>31</v>
      </c>
      <c r="D571" s="234">
        <f t="shared" si="8"/>
        <v>1</v>
      </c>
    </row>
    <row r="572" spans="1:4">
      <c r="A572" s="232" t="s">
        <v>465</v>
      </c>
      <c r="B572" s="236">
        <v>148</v>
      </c>
      <c r="C572" s="236">
        <v>208</v>
      </c>
      <c r="D572" s="234">
        <f t="shared" si="8"/>
        <v>1.40540540540541</v>
      </c>
    </row>
    <row r="573" spans="1:4">
      <c r="A573" s="232" t="s">
        <v>466</v>
      </c>
      <c r="B573" s="233">
        <f>SUM(B574:B580)</f>
        <v>373</v>
      </c>
      <c r="C573" s="233">
        <f>SUM(C574:C580)</f>
        <v>373</v>
      </c>
      <c r="D573" s="234">
        <f t="shared" si="8"/>
        <v>1</v>
      </c>
    </row>
    <row r="574" spans="1:4">
      <c r="A574" s="232" t="s">
        <v>467</v>
      </c>
      <c r="B574" s="236">
        <v>38</v>
      </c>
      <c r="C574" s="236">
        <v>38</v>
      </c>
      <c r="D574" s="234">
        <f t="shared" si="8"/>
        <v>1</v>
      </c>
    </row>
    <row r="575" spans="1:4">
      <c r="A575" s="232" t="s">
        <v>468</v>
      </c>
      <c r="B575" s="236">
        <v>3</v>
      </c>
      <c r="C575" s="236">
        <v>3</v>
      </c>
      <c r="D575" s="234">
        <f t="shared" si="8"/>
        <v>1</v>
      </c>
    </row>
    <row r="576" spans="1:4">
      <c r="A576" s="232" t="s">
        <v>469</v>
      </c>
      <c r="B576" s="236">
        <v>0</v>
      </c>
      <c r="C576" s="236"/>
      <c r="D576" s="234" t="e">
        <f t="shared" si="8"/>
        <v>#DIV/0!</v>
      </c>
    </row>
    <row r="577" spans="1:4">
      <c r="A577" s="232" t="s">
        <v>470</v>
      </c>
      <c r="B577" s="236">
        <v>332</v>
      </c>
      <c r="C577" s="236">
        <v>332</v>
      </c>
      <c r="D577" s="234">
        <f t="shared" si="8"/>
        <v>1</v>
      </c>
    </row>
    <row r="578" spans="1:4">
      <c r="A578" s="232" t="s">
        <v>471</v>
      </c>
      <c r="B578" s="236">
        <v>0</v>
      </c>
      <c r="C578" s="236"/>
      <c r="D578" s="234" t="e">
        <f t="shared" si="8"/>
        <v>#DIV/0!</v>
      </c>
    </row>
    <row r="579" spans="1:4">
      <c r="A579" s="232" t="s">
        <v>472</v>
      </c>
      <c r="B579" s="236">
        <v>0</v>
      </c>
      <c r="C579" s="236"/>
      <c r="D579" s="234" t="e">
        <f t="shared" si="8"/>
        <v>#DIV/0!</v>
      </c>
    </row>
    <row r="580" spans="1:4">
      <c r="A580" s="232" t="s">
        <v>473</v>
      </c>
      <c r="B580" s="236">
        <v>0</v>
      </c>
      <c r="C580" s="236"/>
      <c r="D580" s="234" t="e">
        <f t="shared" si="8"/>
        <v>#DIV/0!</v>
      </c>
    </row>
    <row r="581" spans="1:4">
      <c r="A581" s="232" t="s">
        <v>474</v>
      </c>
      <c r="B581" s="233">
        <f>SUM(B582:B589)</f>
        <v>674</v>
      </c>
      <c r="C581" s="233">
        <f>SUM(C582:C589)</f>
        <v>674</v>
      </c>
      <c r="D581" s="234">
        <f t="shared" si="8"/>
        <v>1</v>
      </c>
    </row>
    <row r="582" spans="1:4">
      <c r="A582" s="232" t="s">
        <v>73</v>
      </c>
      <c r="B582" s="236">
        <v>64</v>
      </c>
      <c r="C582" s="236">
        <v>64</v>
      </c>
      <c r="D582" s="234">
        <f t="shared" si="8"/>
        <v>1</v>
      </c>
    </row>
    <row r="583" spans="1:4">
      <c r="A583" s="232" t="s">
        <v>74</v>
      </c>
      <c r="B583" s="236">
        <v>0</v>
      </c>
      <c r="C583" s="236"/>
      <c r="D583" s="234" t="e">
        <f t="shared" ref="D583:D646" si="9">C583/B583</f>
        <v>#DIV/0!</v>
      </c>
    </row>
    <row r="584" spans="1:4">
      <c r="A584" s="232" t="s">
        <v>75</v>
      </c>
      <c r="B584" s="236">
        <v>10</v>
      </c>
      <c r="C584" s="236">
        <v>10</v>
      </c>
      <c r="D584" s="234">
        <f t="shared" si="9"/>
        <v>1</v>
      </c>
    </row>
    <row r="585" spans="1:4">
      <c r="A585" s="232" t="s">
        <v>475</v>
      </c>
      <c r="B585" s="236">
        <v>122</v>
      </c>
      <c r="C585" s="236">
        <v>122</v>
      </c>
      <c r="D585" s="234">
        <f t="shared" si="9"/>
        <v>1</v>
      </c>
    </row>
    <row r="586" spans="1:4">
      <c r="A586" s="232" t="s">
        <v>476</v>
      </c>
      <c r="B586" s="236">
        <v>39</v>
      </c>
      <c r="C586" s="236">
        <v>39</v>
      </c>
      <c r="D586" s="234">
        <f t="shared" si="9"/>
        <v>1</v>
      </c>
    </row>
    <row r="587" spans="1:4">
      <c r="A587" s="232" t="s">
        <v>477</v>
      </c>
      <c r="B587" s="236">
        <v>0</v>
      </c>
      <c r="C587" s="236"/>
      <c r="D587" s="234" t="e">
        <f t="shared" si="9"/>
        <v>#DIV/0!</v>
      </c>
    </row>
    <row r="588" spans="1:4">
      <c r="A588" s="232" t="s">
        <v>478</v>
      </c>
      <c r="B588" s="236">
        <v>259</v>
      </c>
      <c r="C588" s="236">
        <v>259</v>
      </c>
      <c r="D588" s="234">
        <f t="shared" si="9"/>
        <v>1</v>
      </c>
    </row>
    <row r="589" spans="1:4">
      <c r="A589" s="232" t="s">
        <v>479</v>
      </c>
      <c r="B589" s="236">
        <v>180</v>
      </c>
      <c r="C589" s="236">
        <v>180</v>
      </c>
      <c r="D589" s="234">
        <f t="shared" si="9"/>
        <v>1</v>
      </c>
    </row>
    <row r="590" spans="1:4">
      <c r="A590" s="232" t="s">
        <v>480</v>
      </c>
      <c r="B590" s="233">
        <f>SUM(B591:B594)</f>
        <v>0</v>
      </c>
      <c r="C590" s="233">
        <f>SUM(C591:C594)</f>
        <v>0</v>
      </c>
      <c r="D590" s="234" t="e">
        <f t="shared" si="9"/>
        <v>#DIV/0!</v>
      </c>
    </row>
    <row r="591" spans="1:4">
      <c r="A591" s="232" t="s">
        <v>73</v>
      </c>
      <c r="B591" s="233"/>
      <c r="C591" s="233"/>
      <c r="D591" s="234" t="e">
        <f t="shared" si="9"/>
        <v>#DIV/0!</v>
      </c>
    </row>
    <row r="592" spans="1:4">
      <c r="A592" s="232" t="s">
        <v>74</v>
      </c>
      <c r="B592" s="233"/>
      <c r="C592" s="233"/>
      <c r="D592" s="234" t="e">
        <f t="shared" si="9"/>
        <v>#DIV/0!</v>
      </c>
    </row>
    <row r="593" spans="1:4">
      <c r="A593" s="232" t="s">
        <v>75</v>
      </c>
      <c r="B593" s="233"/>
      <c r="C593" s="233"/>
      <c r="D593" s="234" t="e">
        <f t="shared" si="9"/>
        <v>#DIV/0!</v>
      </c>
    </row>
    <row r="594" spans="1:4">
      <c r="A594" s="232" t="s">
        <v>481</v>
      </c>
      <c r="B594" s="233"/>
      <c r="C594" s="233"/>
      <c r="D594" s="234" t="e">
        <f t="shared" si="9"/>
        <v>#DIV/0!</v>
      </c>
    </row>
    <row r="595" spans="1:4">
      <c r="A595" s="232" t="s">
        <v>482</v>
      </c>
      <c r="B595" s="233">
        <f>SUM(B596:B597)</f>
        <v>2174</v>
      </c>
      <c r="C595" s="233">
        <f>SUM(C596:C597)</f>
        <v>2274</v>
      </c>
      <c r="D595" s="234">
        <f t="shared" si="9"/>
        <v>1.0459981600736</v>
      </c>
    </row>
    <row r="596" spans="1:4">
      <c r="A596" s="232" t="s">
        <v>483</v>
      </c>
      <c r="B596" s="236">
        <v>897</v>
      </c>
      <c r="C596" s="236">
        <v>897</v>
      </c>
      <c r="D596" s="234">
        <f t="shared" si="9"/>
        <v>1</v>
      </c>
    </row>
    <row r="597" spans="1:4">
      <c r="A597" s="232" t="s">
        <v>484</v>
      </c>
      <c r="B597" s="236">
        <v>1277</v>
      </c>
      <c r="C597" s="236">
        <v>1377</v>
      </c>
      <c r="D597" s="234">
        <f t="shared" si="9"/>
        <v>1.07830853563038</v>
      </c>
    </row>
    <row r="598" spans="1:4">
      <c r="A598" s="232" t="s">
        <v>485</v>
      </c>
      <c r="B598" s="233">
        <f>SUM(B599:B600)</f>
        <v>395</v>
      </c>
      <c r="C598" s="233">
        <f>SUM(C599:C600)</f>
        <v>395</v>
      </c>
      <c r="D598" s="234">
        <f t="shared" si="9"/>
        <v>1</v>
      </c>
    </row>
    <row r="599" spans="1:4">
      <c r="A599" s="232" t="s">
        <v>486</v>
      </c>
      <c r="B599" s="236">
        <v>350</v>
      </c>
      <c r="C599" s="236">
        <v>350</v>
      </c>
      <c r="D599" s="234">
        <f t="shared" si="9"/>
        <v>1</v>
      </c>
    </row>
    <row r="600" spans="1:4">
      <c r="A600" s="232" t="s">
        <v>487</v>
      </c>
      <c r="B600" s="236">
        <v>45</v>
      </c>
      <c r="C600" s="236">
        <v>45</v>
      </c>
      <c r="D600" s="234">
        <f t="shared" si="9"/>
        <v>1</v>
      </c>
    </row>
    <row r="601" spans="1:4">
      <c r="A601" s="232" t="s">
        <v>488</v>
      </c>
      <c r="B601" s="233">
        <f>SUM(B602:B603)</f>
        <v>646</v>
      </c>
      <c r="C601" s="233">
        <f>SUM(C602:C603)</f>
        <v>646</v>
      </c>
      <c r="D601" s="234">
        <f t="shared" si="9"/>
        <v>1</v>
      </c>
    </row>
    <row r="602" spans="1:4">
      <c r="A602" s="232" t="s">
        <v>489</v>
      </c>
      <c r="B602" s="236">
        <v>265</v>
      </c>
      <c r="C602" s="236">
        <v>265</v>
      </c>
      <c r="D602" s="234">
        <f t="shared" si="9"/>
        <v>1</v>
      </c>
    </row>
    <row r="603" spans="1:4">
      <c r="A603" s="232" t="s">
        <v>490</v>
      </c>
      <c r="B603" s="236">
        <v>381</v>
      </c>
      <c r="C603" s="236">
        <v>381</v>
      </c>
      <c r="D603" s="234">
        <f t="shared" si="9"/>
        <v>1</v>
      </c>
    </row>
    <row r="604" spans="1:4">
      <c r="A604" s="232" t="s">
        <v>491</v>
      </c>
      <c r="B604" s="233">
        <f>SUM(B605:B606)</f>
        <v>0</v>
      </c>
      <c r="C604" s="233">
        <f>SUM(C605:C606)</f>
        <v>0</v>
      </c>
      <c r="D604" s="234" t="e">
        <f t="shared" si="9"/>
        <v>#DIV/0!</v>
      </c>
    </row>
    <row r="605" spans="1:4">
      <c r="A605" s="232" t="s">
        <v>492</v>
      </c>
      <c r="B605" s="233"/>
      <c r="C605" s="233"/>
      <c r="D605" s="234" t="e">
        <f t="shared" si="9"/>
        <v>#DIV/0!</v>
      </c>
    </row>
    <row r="606" spans="1:4">
      <c r="A606" s="232" t="s">
        <v>493</v>
      </c>
      <c r="B606" s="233"/>
      <c r="C606" s="233"/>
      <c r="D606" s="234" t="e">
        <f t="shared" si="9"/>
        <v>#DIV/0!</v>
      </c>
    </row>
    <row r="607" spans="1:4">
      <c r="A607" s="232" t="s">
        <v>494</v>
      </c>
      <c r="B607" s="233">
        <f>SUM(B608:B609)</f>
        <v>267</v>
      </c>
      <c r="C607" s="233">
        <f>SUM(C608:C609)</f>
        <v>567</v>
      </c>
      <c r="D607" s="234">
        <f t="shared" si="9"/>
        <v>2.12359550561798</v>
      </c>
    </row>
    <row r="608" spans="1:4">
      <c r="A608" s="232" t="s">
        <v>495</v>
      </c>
      <c r="B608" s="233"/>
      <c r="C608" s="233"/>
      <c r="D608" s="234" t="e">
        <f t="shared" si="9"/>
        <v>#DIV/0!</v>
      </c>
    </row>
    <row r="609" spans="1:4">
      <c r="A609" s="232" t="s">
        <v>496</v>
      </c>
      <c r="B609" s="236">
        <v>267</v>
      </c>
      <c r="C609" s="236">
        <v>567</v>
      </c>
      <c r="D609" s="234">
        <f t="shared" si="9"/>
        <v>2.12359550561798</v>
      </c>
    </row>
    <row r="610" spans="1:4">
      <c r="A610" s="232" t="s">
        <v>497</v>
      </c>
      <c r="B610" s="233">
        <f>SUM(B611:B613)</f>
        <v>11969</v>
      </c>
      <c r="C610" s="233">
        <f>SUM(C611:C613)</f>
        <v>11054</v>
      </c>
      <c r="D610" s="234">
        <f t="shared" si="9"/>
        <v>0.923552510652519</v>
      </c>
    </row>
    <row r="611" spans="1:4">
      <c r="A611" s="232" t="s">
        <v>498</v>
      </c>
      <c r="B611" s="236">
        <v>10900</v>
      </c>
      <c r="C611" s="236">
        <v>9985</v>
      </c>
      <c r="D611" s="234">
        <f t="shared" si="9"/>
        <v>0.91605504587156</v>
      </c>
    </row>
    <row r="612" spans="1:4">
      <c r="A612" s="232" t="s">
        <v>499</v>
      </c>
      <c r="B612" s="236">
        <v>1069</v>
      </c>
      <c r="C612" s="236">
        <v>1069</v>
      </c>
      <c r="D612" s="234">
        <f t="shared" si="9"/>
        <v>1</v>
      </c>
    </row>
    <row r="613" spans="1:4">
      <c r="A613" s="232" t="s">
        <v>500</v>
      </c>
      <c r="B613" s="233"/>
      <c r="C613" s="233"/>
      <c r="D613" s="234" t="e">
        <f t="shared" si="9"/>
        <v>#DIV/0!</v>
      </c>
    </row>
    <row r="614" spans="1:4">
      <c r="A614" s="232" t="s">
        <v>501</v>
      </c>
      <c r="B614" s="233">
        <f>SUM(B615:B617)</f>
        <v>173</v>
      </c>
      <c r="C614" s="233">
        <f>SUM(C615:C617)</f>
        <v>224</v>
      </c>
      <c r="D614" s="234">
        <f t="shared" si="9"/>
        <v>1.29479768786127</v>
      </c>
    </row>
    <row r="615" spans="1:4">
      <c r="A615" s="232" t="s">
        <v>502</v>
      </c>
      <c r="B615" s="236"/>
      <c r="C615" s="236"/>
      <c r="D615" s="234" t="e">
        <f t="shared" si="9"/>
        <v>#DIV/0!</v>
      </c>
    </row>
    <row r="616" spans="1:4">
      <c r="A616" s="232" t="s">
        <v>503</v>
      </c>
      <c r="B616" s="236">
        <v>173</v>
      </c>
      <c r="C616" s="236">
        <v>224</v>
      </c>
      <c r="D616" s="234">
        <f t="shared" si="9"/>
        <v>1.29479768786127</v>
      </c>
    </row>
    <row r="617" spans="1:4">
      <c r="A617" s="232" t="s">
        <v>504</v>
      </c>
      <c r="B617" s="233"/>
      <c r="C617" s="233"/>
      <c r="D617" s="234" t="e">
        <f t="shared" si="9"/>
        <v>#DIV/0!</v>
      </c>
    </row>
    <row r="618" spans="1:4">
      <c r="A618" s="244" t="s">
        <v>505</v>
      </c>
      <c r="B618" s="233">
        <f>SUM(B619:B625)</f>
        <v>226</v>
      </c>
      <c r="C618" s="233">
        <f>SUM(C619:C625)</f>
        <v>339</v>
      </c>
      <c r="D618" s="234">
        <f t="shared" si="9"/>
        <v>1.5</v>
      </c>
    </row>
    <row r="619" spans="1:4">
      <c r="A619" s="232" t="s">
        <v>73</v>
      </c>
      <c r="B619" s="236">
        <v>151</v>
      </c>
      <c r="C619" s="236">
        <v>180</v>
      </c>
      <c r="D619" s="234">
        <f t="shared" si="9"/>
        <v>1.19205298013245</v>
      </c>
    </row>
    <row r="620" spans="1:4">
      <c r="A620" s="232" t="s">
        <v>74</v>
      </c>
      <c r="B620" s="236">
        <v>0</v>
      </c>
      <c r="C620" s="236"/>
      <c r="D620" s="234" t="e">
        <f t="shared" si="9"/>
        <v>#DIV/0!</v>
      </c>
    </row>
    <row r="621" spans="1:4">
      <c r="A621" s="232" t="s">
        <v>75</v>
      </c>
      <c r="B621" s="236">
        <v>0</v>
      </c>
      <c r="C621" s="236"/>
      <c r="D621" s="234" t="e">
        <f t="shared" si="9"/>
        <v>#DIV/0!</v>
      </c>
    </row>
    <row r="622" spans="1:4">
      <c r="A622" s="232" t="s">
        <v>506</v>
      </c>
      <c r="B622" s="236">
        <v>75</v>
      </c>
      <c r="C622" s="236">
        <v>75</v>
      </c>
      <c r="D622" s="234">
        <f t="shared" si="9"/>
        <v>1</v>
      </c>
    </row>
    <row r="623" spans="1:4">
      <c r="A623" s="232" t="s">
        <v>507</v>
      </c>
      <c r="B623" s="236">
        <v>0</v>
      </c>
      <c r="C623" s="236"/>
      <c r="D623" s="234" t="e">
        <f t="shared" si="9"/>
        <v>#DIV/0!</v>
      </c>
    </row>
    <row r="624" spans="1:4">
      <c r="A624" s="232" t="s">
        <v>82</v>
      </c>
      <c r="B624" s="236">
        <v>0</v>
      </c>
      <c r="C624" s="236"/>
      <c r="D624" s="234" t="e">
        <f t="shared" si="9"/>
        <v>#DIV/0!</v>
      </c>
    </row>
    <row r="625" spans="1:4">
      <c r="A625" s="232" t="s">
        <v>508</v>
      </c>
      <c r="B625" s="236">
        <v>0</v>
      </c>
      <c r="C625" s="236">
        <v>84</v>
      </c>
      <c r="D625" s="234" t="e">
        <f t="shared" si="9"/>
        <v>#DIV/0!</v>
      </c>
    </row>
    <row r="626" spans="1:4">
      <c r="A626" s="232" t="s">
        <v>509</v>
      </c>
      <c r="B626" s="233">
        <f>SUM(B627:B628)</f>
        <v>0</v>
      </c>
      <c r="C626" s="233">
        <f>SUM(C627:C628)</f>
        <v>0</v>
      </c>
      <c r="D626" s="234" t="e">
        <f t="shared" si="9"/>
        <v>#DIV/0!</v>
      </c>
    </row>
    <row r="627" spans="1:4">
      <c r="A627" s="232" t="s">
        <v>510</v>
      </c>
      <c r="B627" s="233"/>
      <c r="C627" s="233"/>
      <c r="D627" s="234" t="e">
        <f t="shared" si="9"/>
        <v>#DIV/0!</v>
      </c>
    </row>
    <row r="628" spans="1:4">
      <c r="A628" s="232" t="s">
        <v>511</v>
      </c>
      <c r="B628" s="233"/>
      <c r="C628" s="233"/>
      <c r="D628" s="234" t="e">
        <f t="shared" si="9"/>
        <v>#DIV/0!</v>
      </c>
    </row>
    <row r="629" spans="1:4">
      <c r="A629" s="232" t="s">
        <v>512</v>
      </c>
      <c r="B629" s="236">
        <v>631</v>
      </c>
      <c r="C629" s="236">
        <v>547</v>
      </c>
      <c r="D629" s="234">
        <f t="shared" si="9"/>
        <v>0.866877971473851</v>
      </c>
    </row>
    <row r="630" spans="1:4">
      <c r="A630" s="232" t="s">
        <v>513</v>
      </c>
      <c r="B630" s="233">
        <f>SUM(B631,B636,B650,B654,B666,B669,B673,B678,B682,B686,B689,B698,B699)</f>
        <v>16077</v>
      </c>
      <c r="C630" s="233">
        <f>SUM(C631,C636,C650,C654,C666,C669,C673,C678,C682,C686,C689,C698,C699)</f>
        <v>16610</v>
      </c>
      <c r="D630" s="234">
        <f t="shared" si="9"/>
        <v>1.03315295142129</v>
      </c>
    </row>
    <row r="631" spans="1:4">
      <c r="A631" s="232" t="s">
        <v>514</v>
      </c>
      <c r="B631" s="233">
        <f>SUM(B632:B635)</f>
        <v>764</v>
      </c>
      <c r="C631" s="233">
        <f>SUM(C632:C635)</f>
        <v>764</v>
      </c>
      <c r="D631" s="234">
        <f t="shared" si="9"/>
        <v>1</v>
      </c>
    </row>
    <row r="632" spans="1:4">
      <c r="A632" s="232" t="s">
        <v>73</v>
      </c>
      <c r="B632" s="236">
        <v>584</v>
      </c>
      <c r="C632" s="236">
        <v>584</v>
      </c>
      <c r="D632" s="234">
        <f t="shared" si="9"/>
        <v>1</v>
      </c>
    </row>
    <row r="633" spans="1:4">
      <c r="A633" s="232" t="s">
        <v>74</v>
      </c>
      <c r="B633" s="236">
        <v>0</v>
      </c>
      <c r="C633" s="236"/>
      <c r="D633" s="234" t="e">
        <f t="shared" si="9"/>
        <v>#DIV/0!</v>
      </c>
    </row>
    <row r="634" spans="1:4">
      <c r="A634" s="232" t="s">
        <v>75</v>
      </c>
      <c r="B634" s="236">
        <v>0</v>
      </c>
      <c r="C634" s="236"/>
      <c r="D634" s="234" t="e">
        <f t="shared" si="9"/>
        <v>#DIV/0!</v>
      </c>
    </row>
    <row r="635" spans="1:4">
      <c r="A635" s="232" t="s">
        <v>515</v>
      </c>
      <c r="B635" s="236">
        <v>180</v>
      </c>
      <c r="C635" s="236">
        <v>180</v>
      </c>
      <c r="D635" s="234">
        <f t="shared" si="9"/>
        <v>1</v>
      </c>
    </row>
    <row r="636" spans="1:4">
      <c r="A636" s="232" t="s">
        <v>516</v>
      </c>
      <c r="B636" s="233">
        <f>SUM(B637:B649)</f>
        <v>1591</v>
      </c>
      <c r="C636" s="233">
        <f>SUM(C637:C649)</f>
        <v>1591</v>
      </c>
      <c r="D636" s="234">
        <f t="shared" si="9"/>
        <v>1</v>
      </c>
    </row>
    <row r="637" spans="1:4">
      <c r="A637" s="232" t="s">
        <v>517</v>
      </c>
      <c r="B637" s="236">
        <v>500</v>
      </c>
      <c r="C637" s="236">
        <v>500</v>
      </c>
      <c r="D637" s="234">
        <f t="shared" si="9"/>
        <v>1</v>
      </c>
    </row>
    <row r="638" spans="1:4">
      <c r="A638" s="232" t="s">
        <v>518</v>
      </c>
      <c r="B638" s="236"/>
      <c r="C638" s="236"/>
      <c r="D638" s="234" t="e">
        <f t="shared" si="9"/>
        <v>#DIV/0!</v>
      </c>
    </row>
    <row r="639" spans="1:4">
      <c r="A639" s="232" t="s">
        <v>519</v>
      </c>
      <c r="B639" s="236"/>
      <c r="C639" s="236"/>
      <c r="D639" s="234" t="e">
        <f t="shared" si="9"/>
        <v>#DIV/0!</v>
      </c>
    </row>
    <row r="640" spans="1:4">
      <c r="A640" s="232" t="s">
        <v>520</v>
      </c>
      <c r="B640" s="236"/>
      <c r="C640" s="236"/>
      <c r="D640" s="234" t="e">
        <f t="shared" si="9"/>
        <v>#DIV/0!</v>
      </c>
    </row>
    <row r="641" spans="1:4">
      <c r="A641" s="232" t="s">
        <v>521</v>
      </c>
      <c r="B641" s="236"/>
      <c r="C641" s="236"/>
      <c r="D641" s="234" t="e">
        <f t="shared" si="9"/>
        <v>#DIV/0!</v>
      </c>
    </row>
    <row r="642" spans="1:4">
      <c r="A642" s="232" t="s">
        <v>522</v>
      </c>
      <c r="B642" s="236"/>
      <c r="C642" s="236"/>
      <c r="D642" s="234" t="e">
        <f t="shared" si="9"/>
        <v>#DIV/0!</v>
      </c>
    </row>
    <row r="643" spans="1:4">
      <c r="A643" s="232" t="s">
        <v>523</v>
      </c>
      <c r="B643" s="236"/>
      <c r="C643" s="236"/>
      <c r="D643" s="234" t="e">
        <f t="shared" si="9"/>
        <v>#DIV/0!</v>
      </c>
    </row>
    <row r="644" spans="1:4">
      <c r="A644" s="232" t="s">
        <v>524</v>
      </c>
      <c r="B644" s="236"/>
      <c r="C644" s="236"/>
      <c r="D644" s="234" t="e">
        <f t="shared" si="9"/>
        <v>#DIV/0!</v>
      </c>
    </row>
    <row r="645" spans="1:4">
      <c r="A645" s="232" t="s">
        <v>525</v>
      </c>
      <c r="B645" s="236"/>
      <c r="C645" s="236"/>
      <c r="D645" s="234" t="e">
        <f t="shared" si="9"/>
        <v>#DIV/0!</v>
      </c>
    </row>
    <row r="646" spans="1:4">
      <c r="A646" s="232" t="s">
        <v>526</v>
      </c>
      <c r="B646" s="236"/>
      <c r="C646" s="236"/>
      <c r="D646" s="234" t="e">
        <f t="shared" si="9"/>
        <v>#DIV/0!</v>
      </c>
    </row>
    <row r="647" spans="1:4">
      <c r="A647" s="232" t="s">
        <v>527</v>
      </c>
      <c r="B647" s="236"/>
      <c r="C647" s="236"/>
      <c r="D647" s="234" t="e">
        <f t="shared" ref="D647:D710" si="10">C647/B647</f>
        <v>#DIV/0!</v>
      </c>
    </row>
    <row r="648" spans="1:4">
      <c r="A648" s="232" t="s">
        <v>528</v>
      </c>
      <c r="B648" s="236"/>
      <c r="C648" s="236"/>
      <c r="D648" s="234" t="e">
        <f t="shared" si="10"/>
        <v>#DIV/0!</v>
      </c>
    </row>
    <row r="649" spans="1:4">
      <c r="A649" s="232" t="s">
        <v>529</v>
      </c>
      <c r="B649" s="236">
        <v>1091</v>
      </c>
      <c r="C649" s="236">
        <v>1091</v>
      </c>
      <c r="D649" s="234">
        <f t="shared" si="10"/>
        <v>1</v>
      </c>
    </row>
    <row r="650" spans="1:4">
      <c r="A650" s="232" t="s">
        <v>530</v>
      </c>
      <c r="B650" s="233">
        <f>SUM(B651:B653)</f>
        <v>961</v>
      </c>
      <c r="C650" s="233">
        <f>SUM(C651:C653)</f>
        <v>561</v>
      </c>
      <c r="D650" s="234">
        <f t="shared" si="10"/>
        <v>0.583766909469303</v>
      </c>
    </row>
    <row r="651" spans="1:4">
      <c r="A651" s="232" t="s">
        <v>531</v>
      </c>
      <c r="B651" s="236"/>
      <c r="C651" s="236"/>
      <c r="D651" s="234" t="e">
        <f t="shared" si="10"/>
        <v>#DIV/0!</v>
      </c>
    </row>
    <row r="652" spans="1:4">
      <c r="A652" s="232" t="s">
        <v>532</v>
      </c>
      <c r="B652" s="236">
        <v>521</v>
      </c>
      <c r="C652" s="236">
        <v>321</v>
      </c>
      <c r="D652" s="234">
        <f t="shared" si="10"/>
        <v>0.616122840690979</v>
      </c>
    </row>
    <row r="653" spans="1:4">
      <c r="A653" s="232" t="s">
        <v>533</v>
      </c>
      <c r="B653" s="236">
        <v>440</v>
      </c>
      <c r="C653" s="236">
        <v>240</v>
      </c>
      <c r="D653" s="234">
        <f t="shared" si="10"/>
        <v>0.545454545454545</v>
      </c>
    </row>
    <row r="654" spans="1:4">
      <c r="A654" s="232" t="s">
        <v>534</v>
      </c>
      <c r="B654" s="233">
        <f>SUM(B655:B665)</f>
        <v>7478</v>
      </c>
      <c r="C654" s="233">
        <f>SUM(C655:C665)</f>
        <v>7478</v>
      </c>
      <c r="D654" s="234">
        <f t="shared" si="10"/>
        <v>1</v>
      </c>
    </row>
    <row r="655" spans="1:4">
      <c r="A655" s="232" t="s">
        <v>535</v>
      </c>
      <c r="B655" s="236">
        <v>153</v>
      </c>
      <c r="C655" s="236">
        <v>153</v>
      </c>
      <c r="D655" s="234">
        <f t="shared" si="10"/>
        <v>1</v>
      </c>
    </row>
    <row r="656" spans="1:4">
      <c r="A656" s="232" t="s">
        <v>536</v>
      </c>
      <c r="B656" s="236">
        <v>82</v>
      </c>
      <c r="C656" s="236">
        <v>82</v>
      </c>
      <c r="D656" s="234">
        <f t="shared" si="10"/>
        <v>1</v>
      </c>
    </row>
    <row r="657" spans="1:4">
      <c r="A657" s="232" t="s">
        <v>537</v>
      </c>
      <c r="B657" s="236">
        <v>285</v>
      </c>
      <c r="C657" s="236">
        <v>285</v>
      </c>
      <c r="D657" s="234">
        <f t="shared" si="10"/>
        <v>1</v>
      </c>
    </row>
    <row r="658" spans="1:4">
      <c r="A658" s="232" t="s">
        <v>538</v>
      </c>
      <c r="B658" s="236"/>
      <c r="C658" s="236"/>
      <c r="D658" s="234" t="e">
        <f t="shared" si="10"/>
        <v>#DIV/0!</v>
      </c>
    </row>
    <row r="659" spans="1:4">
      <c r="A659" s="232" t="s">
        <v>539</v>
      </c>
      <c r="B659" s="236"/>
      <c r="C659" s="236"/>
      <c r="D659" s="234" t="e">
        <f t="shared" si="10"/>
        <v>#DIV/0!</v>
      </c>
    </row>
    <row r="660" spans="1:4">
      <c r="A660" s="232" t="s">
        <v>540</v>
      </c>
      <c r="B660" s="236">
        <v>20</v>
      </c>
      <c r="C660" s="236">
        <v>20</v>
      </c>
      <c r="D660" s="234">
        <f t="shared" si="10"/>
        <v>1</v>
      </c>
    </row>
    <row r="661" spans="1:4">
      <c r="A661" s="232" t="s">
        <v>541</v>
      </c>
      <c r="B661" s="236"/>
      <c r="C661" s="236"/>
      <c r="D661" s="234" t="e">
        <f t="shared" si="10"/>
        <v>#DIV/0!</v>
      </c>
    </row>
    <row r="662" spans="1:4">
      <c r="A662" s="232" t="s">
        <v>542</v>
      </c>
      <c r="B662" s="236">
        <v>2299</v>
      </c>
      <c r="C662" s="236">
        <v>2299</v>
      </c>
      <c r="D662" s="234">
        <f t="shared" si="10"/>
        <v>1</v>
      </c>
    </row>
    <row r="663" spans="1:4">
      <c r="A663" s="232" t="s">
        <v>543</v>
      </c>
      <c r="B663" s="236">
        <v>1480</v>
      </c>
      <c r="C663" s="236">
        <v>1480</v>
      </c>
      <c r="D663" s="234">
        <f t="shared" si="10"/>
        <v>1</v>
      </c>
    </row>
    <row r="664" spans="1:4">
      <c r="A664" s="232" t="s">
        <v>544</v>
      </c>
      <c r="B664" s="236">
        <v>2435</v>
      </c>
      <c r="C664" s="236">
        <v>2435</v>
      </c>
      <c r="D664" s="234">
        <f t="shared" si="10"/>
        <v>1</v>
      </c>
    </row>
    <row r="665" spans="1:4">
      <c r="A665" s="232" t="s">
        <v>545</v>
      </c>
      <c r="B665" s="236">
        <v>724</v>
      </c>
      <c r="C665" s="236">
        <v>724</v>
      </c>
      <c r="D665" s="234">
        <f t="shared" si="10"/>
        <v>1</v>
      </c>
    </row>
    <row r="666" spans="1:4">
      <c r="A666" s="232" t="s">
        <v>546</v>
      </c>
      <c r="B666" s="233">
        <f>SUM(B667:B668)</f>
        <v>8</v>
      </c>
      <c r="C666" s="233">
        <f>SUM(C667:C668)</f>
        <v>8</v>
      </c>
      <c r="D666" s="234">
        <f t="shared" si="10"/>
        <v>1</v>
      </c>
    </row>
    <row r="667" spans="1:4">
      <c r="A667" s="232" t="s">
        <v>547</v>
      </c>
      <c r="B667" s="233">
        <v>8</v>
      </c>
      <c r="C667" s="233">
        <v>8</v>
      </c>
      <c r="D667" s="234">
        <f t="shared" si="10"/>
        <v>1</v>
      </c>
    </row>
    <row r="668" spans="1:4">
      <c r="A668" s="232" t="s">
        <v>548</v>
      </c>
      <c r="B668" s="233"/>
      <c r="C668" s="233"/>
      <c r="D668" s="234" t="e">
        <f t="shared" si="10"/>
        <v>#DIV/0!</v>
      </c>
    </row>
    <row r="669" spans="1:4">
      <c r="A669" s="232" t="s">
        <v>549</v>
      </c>
      <c r="B669" s="233">
        <f>SUM(B670:B672)</f>
        <v>1285</v>
      </c>
      <c r="C669" s="233">
        <f>SUM(C670:C672)</f>
        <v>1285</v>
      </c>
      <c r="D669" s="234">
        <f t="shared" si="10"/>
        <v>1</v>
      </c>
    </row>
    <row r="670" spans="1:4">
      <c r="A670" s="232" t="s">
        <v>550</v>
      </c>
      <c r="B670" s="236">
        <v>387</v>
      </c>
      <c r="C670" s="236">
        <v>387</v>
      </c>
      <c r="D670" s="234">
        <f t="shared" si="10"/>
        <v>1</v>
      </c>
    </row>
    <row r="671" spans="1:4">
      <c r="A671" s="232" t="s">
        <v>551</v>
      </c>
      <c r="B671" s="236">
        <v>553</v>
      </c>
      <c r="C671" s="236">
        <v>553</v>
      </c>
      <c r="D671" s="234">
        <f t="shared" si="10"/>
        <v>1</v>
      </c>
    </row>
    <row r="672" spans="1:4">
      <c r="A672" s="232" t="s">
        <v>552</v>
      </c>
      <c r="B672" s="236">
        <v>345</v>
      </c>
      <c r="C672" s="236">
        <v>345</v>
      </c>
      <c r="D672" s="234">
        <f t="shared" si="10"/>
        <v>1</v>
      </c>
    </row>
    <row r="673" spans="1:4">
      <c r="A673" s="232" t="s">
        <v>553</v>
      </c>
      <c r="B673" s="233">
        <f>SUM(B674:B677)</f>
        <v>1733</v>
      </c>
      <c r="C673" s="233">
        <f>SUM(C674:C677)</f>
        <v>2167</v>
      </c>
      <c r="D673" s="234">
        <f t="shared" si="10"/>
        <v>1.25043277553376</v>
      </c>
    </row>
    <row r="674" spans="1:4">
      <c r="A674" s="232" t="s">
        <v>554</v>
      </c>
      <c r="B674" s="236">
        <v>548</v>
      </c>
      <c r="C674" s="236">
        <v>698</v>
      </c>
      <c r="D674" s="234">
        <f t="shared" si="10"/>
        <v>1.27372262773723</v>
      </c>
    </row>
    <row r="675" spans="1:4">
      <c r="A675" s="232" t="s">
        <v>555</v>
      </c>
      <c r="B675" s="236">
        <v>644</v>
      </c>
      <c r="C675" s="236">
        <v>794</v>
      </c>
      <c r="D675" s="234">
        <f t="shared" si="10"/>
        <v>1.23291925465839</v>
      </c>
    </row>
    <row r="676" spans="1:4">
      <c r="A676" s="232" t="s">
        <v>556</v>
      </c>
      <c r="B676" s="236">
        <v>541</v>
      </c>
      <c r="C676" s="236">
        <v>675</v>
      </c>
      <c r="D676" s="234">
        <f t="shared" si="10"/>
        <v>1.24768946395564</v>
      </c>
    </row>
    <row r="677" spans="1:4">
      <c r="A677" s="232" t="s">
        <v>557</v>
      </c>
      <c r="B677" s="233"/>
      <c r="C677" s="233"/>
      <c r="D677" s="234" t="e">
        <f t="shared" si="10"/>
        <v>#DIV/0!</v>
      </c>
    </row>
    <row r="678" spans="1:4">
      <c r="A678" s="232" t="s">
        <v>558</v>
      </c>
      <c r="B678" s="233">
        <f>SUM(B679:B681)</f>
        <v>1366</v>
      </c>
      <c r="C678" s="233">
        <f>SUM(C679:C681)</f>
        <v>1962</v>
      </c>
      <c r="D678" s="234">
        <f t="shared" si="10"/>
        <v>1.43631039531479</v>
      </c>
    </row>
    <row r="679" spans="1:4">
      <c r="A679" s="232" t="s">
        <v>559</v>
      </c>
      <c r="B679" s="236">
        <v>507</v>
      </c>
      <c r="C679" s="236">
        <v>507</v>
      </c>
      <c r="D679" s="234">
        <f t="shared" si="10"/>
        <v>1</v>
      </c>
    </row>
    <row r="680" spans="1:4">
      <c r="A680" s="232" t="s">
        <v>560</v>
      </c>
      <c r="B680" s="236">
        <v>859</v>
      </c>
      <c r="C680" s="236">
        <v>1455</v>
      </c>
      <c r="D680" s="234">
        <f t="shared" si="10"/>
        <v>1.69383003492433</v>
      </c>
    </row>
    <row r="681" spans="1:4">
      <c r="A681" s="232" t="s">
        <v>561</v>
      </c>
      <c r="B681" s="236">
        <v>0</v>
      </c>
      <c r="C681" s="236"/>
      <c r="D681" s="234" t="e">
        <f t="shared" si="10"/>
        <v>#DIV/0!</v>
      </c>
    </row>
    <row r="682" spans="1:4">
      <c r="A682" s="232" t="s">
        <v>562</v>
      </c>
      <c r="B682" s="233">
        <f>SUM(B683:B685)</f>
        <v>200</v>
      </c>
      <c r="C682" s="233">
        <f>SUM(C683:C685)</f>
        <v>300</v>
      </c>
      <c r="D682" s="234">
        <f t="shared" si="10"/>
        <v>1.5</v>
      </c>
    </row>
    <row r="683" spans="1:4">
      <c r="A683" s="232" t="s">
        <v>563</v>
      </c>
      <c r="B683" s="233"/>
      <c r="C683" s="233"/>
      <c r="D683" s="234" t="e">
        <f t="shared" si="10"/>
        <v>#DIV/0!</v>
      </c>
    </row>
    <row r="684" spans="1:4">
      <c r="A684" s="232" t="s">
        <v>564</v>
      </c>
      <c r="B684" s="233"/>
      <c r="C684" s="233"/>
      <c r="D684" s="234" t="e">
        <f t="shared" si="10"/>
        <v>#DIV/0!</v>
      </c>
    </row>
    <row r="685" spans="1:4">
      <c r="A685" s="232" t="s">
        <v>565</v>
      </c>
      <c r="B685" s="233">
        <v>200</v>
      </c>
      <c r="C685" s="233">
        <v>300</v>
      </c>
      <c r="D685" s="234">
        <f t="shared" si="10"/>
        <v>1.5</v>
      </c>
    </row>
    <row r="686" spans="1:4">
      <c r="A686" s="232" t="s">
        <v>566</v>
      </c>
      <c r="B686" s="233">
        <f>SUM(B687:B688)</f>
        <v>14</v>
      </c>
      <c r="C686" s="233">
        <f>SUM(C687:C688)</f>
        <v>14</v>
      </c>
      <c r="D686" s="234">
        <f t="shared" si="10"/>
        <v>1</v>
      </c>
    </row>
    <row r="687" spans="1:4">
      <c r="A687" s="232" t="s">
        <v>567</v>
      </c>
      <c r="B687" s="233">
        <v>14</v>
      </c>
      <c r="C687" s="233">
        <v>14</v>
      </c>
      <c r="D687" s="234">
        <f t="shared" si="10"/>
        <v>1</v>
      </c>
    </row>
    <row r="688" spans="1:4">
      <c r="A688" s="232" t="s">
        <v>568</v>
      </c>
      <c r="B688" s="233"/>
      <c r="C688" s="233"/>
      <c r="D688" s="234" t="e">
        <f t="shared" si="10"/>
        <v>#DIV/0!</v>
      </c>
    </row>
    <row r="689" spans="1:4">
      <c r="A689" s="232" t="s">
        <v>569</v>
      </c>
      <c r="B689" s="233">
        <f>SUM(B690:B697)</f>
        <v>167</v>
      </c>
      <c r="C689" s="233">
        <f>SUM(C690:C697)</f>
        <v>346</v>
      </c>
      <c r="D689" s="234">
        <f t="shared" si="10"/>
        <v>2.07185628742515</v>
      </c>
    </row>
    <row r="690" spans="1:4">
      <c r="A690" s="232" t="s">
        <v>73</v>
      </c>
      <c r="B690" s="236">
        <v>167</v>
      </c>
      <c r="C690" s="236">
        <v>167</v>
      </c>
      <c r="D690" s="234">
        <f t="shared" si="10"/>
        <v>1</v>
      </c>
    </row>
    <row r="691" spans="1:4">
      <c r="A691" s="232" t="s">
        <v>74</v>
      </c>
      <c r="B691" s="236"/>
      <c r="C691" s="236"/>
      <c r="D691" s="234" t="e">
        <f t="shared" si="10"/>
        <v>#DIV/0!</v>
      </c>
    </row>
    <row r="692" spans="1:4">
      <c r="A692" s="232" t="s">
        <v>75</v>
      </c>
      <c r="B692" s="236"/>
      <c r="C692" s="236"/>
      <c r="D692" s="234" t="e">
        <f t="shared" si="10"/>
        <v>#DIV/0!</v>
      </c>
    </row>
    <row r="693" spans="1:4">
      <c r="A693" s="232" t="s">
        <v>114</v>
      </c>
      <c r="B693" s="236"/>
      <c r="C693" s="236"/>
      <c r="D693" s="234" t="e">
        <f t="shared" si="10"/>
        <v>#DIV/0!</v>
      </c>
    </row>
    <row r="694" spans="1:4">
      <c r="A694" s="232" t="s">
        <v>570</v>
      </c>
      <c r="B694" s="236"/>
      <c r="C694" s="236"/>
      <c r="D694" s="234" t="e">
        <f t="shared" si="10"/>
        <v>#DIV/0!</v>
      </c>
    </row>
    <row r="695" spans="1:4">
      <c r="A695" s="232" t="s">
        <v>571</v>
      </c>
      <c r="B695" s="236"/>
      <c r="C695" s="236"/>
      <c r="D695" s="234" t="e">
        <f t="shared" si="10"/>
        <v>#DIV/0!</v>
      </c>
    </row>
    <row r="696" spans="1:4">
      <c r="A696" s="232" t="s">
        <v>82</v>
      </c>
      <c r="B696" s="236"/>
      <c r="C696" s="236"/>
      <c r="D696" s="234" t="e">
        <f t="shared" si="10"/>
        <v>#DIV/0!</v>
      </c>
    </row>
    <row r="697" spans="1:4">
      <c r="A697" s="232" t="s">
        <v>572</v>
      </c>
      <c r="B697" s="236"/>
      <c r="C697" s="236">
        <v>179</v>
      </c>
      <c r="D697" s="234" t="e">
        <f t="shared" si="10"/>
        <v>#DIV/0!</v>
      </c>
    </row>
    <row r="698" spans="1:4">
      <c r="A698" s="232" t="s">
        <v>573</v>
      </c>
      <c r="B698" s="233"/>
      <c r="C698" s="233"/>
      <c r="D698" s="234" t="e">
        <f t="shared" si="10"/>
        <v>#DIV/0!</v>
      </c>
    </row>
    <row r="699" spans="1:4">
      <c r="A699" s="245" t="s">
        <v>574</v>
      </c>
      <c r="B699" s="236">
        <v>510</v>
      </c>
      <c r="C699" s="236">
        <v>134</v>
      </c>
      <c r="D699" s="234">
        <f t="shared" si="10"/>
        <v>0.262745098039216</v>
      </c>
    </row>
    <row r="700" spans="1:4">
      <c r="A700" s="245" t="s">
        <v>575</v>
      </c>
      <c r="B700" s="233">
        <f>SUM(B701,B711,B715,B724,B729,B736,B742,B745,B748,B749,B750,B756,B757,B758,B773)</f>
        <v>14909</v>
      </c>
      <c r="C700" s="233">
        <f>SUM(C701,C711,C715,C724,C729,C736,C742,C745,C748,C749,C750,C756,C757,C758,C773)</f>
        <v>8300</v>
      </c>
      <c r="D700" s="234">
        <f t="shared" si="10"/>
        <v>0.556710711650681</v>
      </c>
    </row>
    <row r="701" spans="1:4">
      <c r="A701" s="245" t="s">
        <v>576</v>
      </c>
      <c r="B701" s="233">
        <f>SUM(B702:B710)</f>
        <v>318</v>
      </c>
      <c r="C701" s="233">
        <f>SUM(C702:C710)</f>
        <v>318</v>
      </c>
      <c r="D701" s="234">
        <f t="shared" si="10"/>
        <v>1</v>
      </c>
    </row>
    <row r="702" spans="1:4">
      <c r="A702" s="245" t="s">
        <v>73</v>
      </c>
      <c r="B702" s="233"/>
      <c r="C702" s="233"/>
      <c r="D702" s="234" t="e">
        <f t="shared" si="10"/>
        <v>#DIV/0!</v>
      </c>
    </row>
    <row r="703" spans="1:4">
      <c r="A703" s="245" t="s">
        <v>74</v>
      </c>
      <c r="B703" s="233"/>
      <c r="C703" s="233"/>
      <c r="D703" s="234" t="e">
        <f t="shared" si="10"/>
        <v>#DIV/0!</v>
      </c>
    </row>
    <row r="704" spans="1:4">
      <c r="A704" s="245" t="s">
        <v>75</v>
      </c>
      <c r="B704" s="233"/>
      <c r="C704" s="233"/>
      <c r="D704" s="234" t="e">
        <f t="shared" si="10"/>
        <v>#DIV/0!</v>
      </c>
    </row>
    <row r="705" spans="1:4">
      <c r="A705" s="245" t="s">
        <v>577</v>
      </c>
      <c r="B705" s="233"/>
      <c r="C705" s="233"/>
      <c r="D705" s="234" t="e">
        <f t="shared" si="10"/>
        <v>#DIV/0!</v>
      </c>
    </row>
    <row r="706" spans="1:4">
      <c r="A706" s="245" t="s">
        <v>578</v>
      </c>
      <c r="B706" s="233"/>
      <c r="C706" s="233"/>
      <c r="D706" s="234" t="e">
        <f t="shared" si="10"/>
        <v>#DIV/0!</v>
      </c>
    </row>
    <row r="707" spans="1:4">
      <c r="A707" s="245" t="s">
        <v>579</v>
      </c>
      <c r="B707" s="233"/>
      <c r="C707" s="233"/>
      <c r="D707" s="234" t="e">
        <f t="shared" si="10"/>
        <v>#DIV/0!</v>
      </c>
    </row>
    <row r="708" spans="1:4">
      <c r="A708" s="245" t="s">
        <v>580</v>
      </c>
      <c r="B708" s="233"/>
      <c r="C708" s="233"/>
      <c r="D708" s="234" t="e">
        <f t="shared" si="10"/>
        <v>#DIV/0!</v>
      </c>
    </row>
    <row r="709" spans="1:4">
      <c r="A709" s="245" t="s">
        <v>581</v>
      </c>
      <c r="B709" s="233"/>
      <c r="C709" s="233"/>
      <c r="D709" s="234" t="e">
        <f t="shared" si="10"/>
        <v>#DIV/0!</v>
      </c>
    </row>
    <row r="710" spans="1:4">
      <c r="A710" s="245" t="s">
        <v>582</v>
      </c>
      <c r="B710" s="233">
        <v>318</v>
      </c>
      <c r="C710" s="233">
        <v>318</v>
      </c>
      <c r="D710" s="234">
        <f t="shared" si="10"/>
        <v>1</v>
      </c>
    </row>
    <row r="711" spans="1:4">
      <c r="A711" s="245" t="s">
        <v>583</v>
      </c>
      <c r="B711" s="233">
        <f>SUM(B712:B714)</f>
        <v>382</v>
      </c>
      <c r="C711" s="233">
        <f>SUM(C712:C714)</f>
        <v>382</v>
      </c>
      <c r="D711" s="234">
        <f t="shared" ref="D711:D774" si="11">C711/B711</f>
        <v>1</v>
      </c>
    </row>
    <row r="712" spans="1:4">
      <c r="A712" s="245" t="s">
        <v>584</v>
      </c>
      <c r="B712" s="233"/>
      <c r="C712" s="233"/>
      <c r="D712" s="234" t="e">
        <f t="shared" si="11"/>
        <v>#DIV/0!</v>
      </c>
    </row>
    <row r="713" spans="1:4">
      <c r="A713" s="245" t="s">
        <v>585</v>
      </c>
      <c r="B713" s="233"/>
      <c r="C713" s="233"/>
      <c r="D713" s="234" t="e">
        <f t="shared" si="11"/>
        <v>#DIV/0!</v>
      </c>
    </row>
    <row r="714" spans="1:4">
      <c r="A714" s="245" t="s">
        <v>586</v>
      </c>
      <c r="B714" s="233">
        <v>382</v>
      </c>
      <c r="C714" s="233">
        <v>382</v>
      </c>
      <c r="D714" s="234">
        <f t="shared" si="11"/>
        <v>1</v>
      </c>
    </row>
    <row r="715" spans="1:4">
      <c r="A715" s="245" t="s">
        <v>587</v>
      </c>
      <c r="B715" s="233">
        <f>SUM(B716:B723)</f>
        <v>7721</v>
      </c>
      <c r="C715" s="233">
        <f>SUM(C716:C723)</f>
        <v>3677</v>
      </c>
      <c r="D715" s="234">
        <f t="shared" si="11"/>
        <v>0.476233648491128</v>
      </c>
    </row>
    <row r="716" spans="1:4">
      <c r="A716" s="245" t="s">
        <v>588</v>
      </c>
      <c r="B716" s="236">
        <v>8</v>
      </c>
      <c r="C716" s="236">
        <v>8</v>
      </c>
      <c r="D716" s="234">
        <f t="shared" si="11"/>
        <v>1</v>
      </c>
    </row>
    <row r="717" spans="1:4">
      <c r="A717" s="245" t="s">
        <v>589</v>
      </c>
      <c r="B717" s="236">
        <v>5744</v>
      </c>
      <c r="C717" s="236">
        <v>1700</v>
      </c>
      <c r="D717" s="234">
        <f t="shared" si="11"/>
        <v>0.295961002785515</v>
      </c>
    </row>
    <row r="718" spans="1:4">
      <c r="A718" s="245" t="s">
        <v>590</v>
      </c>
      <c r="B718" s="236"/>
      <c r="C718" s="236"/>
      <c r="D718" s="234" t="e">
        <f t="shared" si="11"/>
        <v>#DIV/0!</v>
      </c>
    </row>
    <row r="719" spans="1:4">
      <c r="A719" s="245" t="s">
        <v>591</v>
      </c>
      <c r="B719" s="236"/>
      <c r="C719" s="236"/>
      <c r="D719" s="234" t="e">
        <f t="shared" si="11"/>
        <v>#DIV/0!</v>
      </c>
    </row>
    <row r="720" spans="1:4">
      <c r="A720" s="245" t="s">
        <v>592</v>
      </c>
      <c r="B720" s="236"/>
      <c r="C720" s="236"/>
      <c r="D720" s="234" t="e">
        <f t="shared" si="11"/>
        <v>#DIV/0!</v>
      </c>
    </row>
    <row r="721" spans="1:4">
      <c r="A721" s="245" t="s">
        <v>593</v>
      </c>
      <c r="B721" s="236"/>
      <c r="C721" s="236"/>
      <c r="D721" s="234" t="e">
        <f t="shared" si="11"/>
        <v>#DIV/0!</v>
      </c>
    </row>
    <row r="722" spans="1:4">
      <c r="A722" s="245" t="s">
        <v>594</v>
      </c>
      <c r="B722" s="246"/>
      <c r="C722" s="246"/>
      <c r="D722" s="234">
        <f>C723/B723</f>
        <v>1</v>
      </c>
    </row>
    <row r="723" spans="1:4">
      <c r="A723" s="245" t="s">
        <v>595</v>
      </c>
      <c r="B723" s="236">
        <v>1969</v>
      </c>
      <c r="C723" s="236">
        <v>1969</v>
      </c>
      <c r="D723" s="234" t="e">
        <f>#REF!/#REF!</f>
        <v>#REF!</v>
      </c>
    </row>
    <row r="724" spans="1:4">
      <c r="A724" s="245" t="s">
        <v>596</v>
      </c>
      <c r="B724" s="233">
        <f>SUM(B725:B728)</f>
        <v>667</v>
      </c>
      <c r="C724" s="233">
        <f>SUM(C725:C728)</f>
        <v>1667</v>
      </c>
      <c r="D724" s="234">
        <f t="shared" si="11"/>
        <v>2.49925037481259</v>
      </c>
    </row>
    <row r="725" spans="1:4">
      <c r="A725" s="245" t="s">
        <v>597</v>
      </c>
      <c r="B725" s="236">
        <v>20</v>
      </c>
      <c r="C725" s="236">
        <v>20</v>
      </c>
      <c r="D725" s="234">
        <f t="shared" si="11"/>
        <v>1</v>
      </c>
    </row>
    <row r="726" spans="1:4">
      <c r="A726" s="245" t="s">
        <v>598</v>
      </c>
      <c r="B726" s="236">
        <v>10</v>
      </c>
      <c r="C726" s="236">
        <v>10</v>
      </c>
      <c r="D726" s="234">
        <f t="shared" si="11"/>
        <v>1</v>
      </c>
    </row>
    <row r="727" spans="1:4">
      <c r="A727" s="245" t="s">
        <v>599</v>
      </c>
      <c r="B727" s="233"/>
      <c r="C727" s="233"/>
      <c r="D727" s="234" t="e">
        <f t="shared" si="11"/>
        <v>#DIV/0!</v>
      </c>
    </row>
    <row r="728" spans="1:4">
      <c r="A728" s="245" t="s">
        <v>600</v>
      </c>
      <c r="B728" s="236">
        <v>637</v>
      </c>
      <c r="C728" s="236">
        <v>1637</v>
      </c>
      <c r="D728" s="234">
        <f t="shared" si="11"/>
        <v>2.56985871271586</v>
      </c>
    </row>
    <row r="729" spans="1:4">
      <c r="A729" s="245" t="s">
        <v>601</v>
      </c>
      <c r="B729" s="233">
        <f>SUM(B730:B735)</f>
        <v>179</v>
      </c>
      <c r="C729" s="233">
        <f>SUM(C730:C735)</f>
        <v>179</v>
      </c>
      <c r="D729" s="234">
        <f t="shared" si="11"/>
        <v>1</v>
      </c>
    </row>
    <row r="730" spans="1:4">
      <c r="A730" s="245" t="s">
        <v>602</v>
      </c>
      <c r="B730" s="236">
        <v>15</v>
      </c>
      <c r="C730" s="236">
        <v>15</v>
      </c>
      <c r="D730" s="234">
        <f t="shared" si="11"/>
        <v>1</v>
      </c>
    </row>
    <row r="731" spans="1:4">
      <c r="A731" s="245" t="s">
        <v>603</v>
      </c>
      <c r="B731" s="236"/>
      <c r="C731" s="236"/>
      <c r="D731" s="234" t="e">
        <f t="shared" si="11"/>
        <v>#DIV/0!</v>
      </c>
    </row>
    <row r="732" spans="1:4">
      <c r="A732" s="245" t="s">
        <v>604</v>
      </c>
      <c r="B732" s="236"/>
      <c r="C732" s="236"/>
      <c r="D732" s="234" t="e">
        <f t="shared" si="11"/>
        <v>#DIV/0!</v>
      </c>
    </row>
    <row r="733" spans="1:4">
      <c r="A733" s="245" t="s">
        <v>605</v>
      </c>
      <c r="B733" s="236"/>
      <c r="C733" s="236"/>
      <c r="D733" s="234" t="e">
        <f t="shared" si="11"/>
        <v>#DIV/0!</v>
      </c>
    </row>
    <row r="734" spans="1:4">
      <c r="A734" s="245" t="s">
        <v>606</v>
      </c>
      <c r="B734" s="236">
        <v>4</v>
      </c>
      <c r="C734" s="236">
        <v>4</v>
      </c>
      <c r="D734" s="234">
        <f t="shared" si="11"/>
        <v>1</v>
      </c>
    </row>
    <row r="735" spans="1:4">
      <c r="A735" s="245" t="s">
        <v>607</v>
      </c>
      <c r="B735" s="236">
        <v>160</v>
      </c>
      <c r="C735" s="236">
        <v>160</v>
      </c>
      <c r="D735" s="234">
        <f t="shared" si="11"/>
        <v>1</v>
      </c>
    </row>
    <row r="736" spans="1:4">
      <c r="A736" s="245" t="s">
        <v>608</v>
      </c>
      <c r="B736" s="233">
        <f>SUM(B737:B741)</f>
        <v>0</v>
      </c>
      <c r="C736" s="233">
        <f>SUM(C737:C741)</f>
        <v>0</v>
      </c>
      <c r="D736" s="234" t="e">
        <f t="shared" si="11"/>
        <v>#DIV/0!</v>
      </c>
    </row>
    <row r="737" spans="1:4">
      <c r="A737" s="245" t="s">
        <v>609</v>
      </c>
      <c r="B737" s="233"/>
      <c r="C737" s="233"/>
      <c r="D737" s="234" t="e">
        <f t="shared" si="11"/>
        <v>#DIV/0!</v>
      </c>
    </row>
    <row r="738" spans="1:4">
      <c r="A738" s="245" t="s">
        <v>610</v>
      </c>
      <c r="B738" s="233"/>
      <c r="C738" s="233"/>
      <c r="D738" s="234" t="e">
        <f t="shared" si="11"/>
        <v>#DIV/0!</v>
      </c>
    </row>
    <row r="739" spans="1:4">
      <c r="A739" s="245" t="s">
        <v>611</v>
      </c>
      <c r="B739" s="233"/>
      <c r="C739" s="233"/>
      <c r="D739" s="234" t="e">
        <f t="shared" si="11"/>
        <v>#DIV/0!</v>
      </c>
    </row>
    <row r="740" spans="1:4">
      <c r="A740" s="245" t="s">
        <v>612</v>
      </c>
      <c r="B740" s="233"/>
      <c r="C740" s="233"/>
      <c r="D740" s="234" t="e">
        <f t="shared" si="11"/>
        <v>#DIV/0!</v>
      </c>
    </row>
    <row r="741" spans="1:4">
      <c r="A741" s="245" t="s">
        <v>613</v>
      </c>
      <c r="B741" s="233"/>
      <c r="C741" s="233"/>
      <c r="D741" s="234" t="e">
        <f t="shared" si="11"/>
        <v>#DIV/0!</v>
      </c>
    </row>
    <row r="742" spans="1:4">
      <c r="A742" s="245" t="s">
        <v>614</v>
      </c>
      <c r="B742" s="233">
        <f>SUM(B743:B744)</f>
        <v>0</v>
      </c>
      <c r="C742" s="233">
        <f>SUM(C743:C744)</f>
        <v>0</v>
      </c>
      <c r="D742" s="234" t="e">
        <f t="shared" si="11"/>
        <v>#DIV/0!</v>
      </c>
    </row>
    <row r="743" spans="1:4">
      <c r="A743" s="245" t="s">
        <v>615</v>
      </c>
      <c r="B743" s="233"/>
      <c r="C743" s="233"/>
      <c r="D743" s="234" t="e">
        <f t="shared" si="11"/>
        <v>#DIV/0!</v>
      </c>
    </row>
    <row r="744" spans="1:4">
      <c r="A744" s="245" t="s">
        <v>616</v>
      </c>
      <c r="B744" s="233"/>
      <c r="C744" s="233"/>
      <c r="D744" s="234" t="e">
        <f t="shared" si="11"/>
        <v>#DIV/0!</v>
      </c>
    </row>
    <row r="745" spans="1:4">
      <c r="A745" s="245" t="s">
        <v>617</v>
      </c>
      <c r="B745" s="233">
        <f>SUM(B746:B747)</f>
        <v>0</v>
      </c>
      <c r="C745" s="233">
        <f>SUM(C746:C747)</f>
        <v>0</v>
      </c>
      <c r="D745" s="234" t="e">
        <f t="shared" si="11"/>
        <v>#DIV/0!</v>
      </c>
    </row>
    <row r="746" spans="1:4">
      <c r="A746" s="245" t="s">
        <v>618</v>
      </c>
      <c r="B746" s="233"/>
      <c r="C746" s="233"/>
      <c r="D746" s="234" t="e">
        <f t="shared" si="11"/>
        <v>#DIV/0!</v>
      </c>
    </row>
    <row r="747" spans="1:4">
      <c r="A747" s="245" t="s">
        <v>619</v>
      </c>
      <c r="B747" s="233"/>
      <c r="C747" s="233"/>
      <c r="D747" s="234" t="e">
        <f t="shared" si="11"/>
        <v>#DIV/0!</v>
      </c>
    </row>
    <row r="748" spans="1:4">
      <c r="A748" s="245" t="s">
        <v>620</v>
      </c>
      <c r="B748" s="233"/>
      <c r="C748" s="233"/>
      <c r="D748" s="234" t="e">
        <f t="shared" si="11"/>
        <v>#DIV/0!</v>
      </c>
    </row>
    <row r="749" spans="1:4">
      <c r="A749" s="245" t="s">
        <v>621</v>
      </c>
      <c r="B749" s="233"/>
      <c r="C749" s="233"/>
      <c r="D749" s="234" t="e">
        <f t="shared" si="11"/>
        <v>#DIV/0!</v>
      </c>
    </row>
    <row r="750" spans="1:4">
      <c r="A750" s="245" t="s">
        <v>622</v>
      </c>
      <c r="B750" s="233">
        <f>SUM(B751:B755)</f>
        <v>0</v>
      </c>
      <c r="C750" s="233">
        <f>SUM(C751:C755)</f>
        <v>0</v>
      </c>
      <c r="D750" s="234" t="e">
        <f t="shared" si="11"/>
        <v>#DIV/0!</v>
      </c>
    </row>
    <row r="751" spans="1:4">
      <c r="A751" s="245" t="s">
        <v>623</v>
      </c>
      <c r="B751" s="233"/>
      <c r="C751" s="233"/>
      <c r="D751" s="234" t="e">
        <f t="shared" si="11"/>
        <v>#DIV/0!</v>
      </c>
    </row>
    <row r="752" spans="1:4">
      <c r="A752" s="245" t="s">
        <v>624</v>
      </c>
      <c r="B752" s="233"/>
      <c r="C752" s="233"/>
      <c r="D752" s="234" t="e">
        <f t="shared" si="11"/>
        <v>#DIV/0!</v>
      </c>
    </row>
    <row r="753" spans="1:4">
      <c r="A753" s="245" t="s">
        <v>625</v>
      </c>
      <c r="B753" s="233"/>
      <c r="C753" s="233"/>
      <c r="D753" s="234" t="e">
        <f t="shared" si="11"/>
        <v>#DIV/0!</v>
      </c>
    </row>
    <row r="754" spans="1:4">
      <c r="A754" s="245" t="s">
        <v>626</v>
      </c>
      <c r="B754" s="233"/>
      <c r="C754" s="233"/>
      <c r="D754" s="234" t="e">
        <f t="shared" si="11"/>
        <v>#DIV/0!</v>
      </c>
    </row>
    <row r="755" spans="1:4">
      <c r="A755" s="245" t="s">
        <v>627</v>
      </c>
      <c r="B755" s="233"/>
      <c r="C755" s="233"/>
      <c r="D755" s="234" t="e">
        <f t="shared" si="11"/>
        <v>#DIV/0!</v>
      </c>
    </row>
    <row r="756" spans="1:4">
      <c r="A756" s="245" t="s">
        <v>628</v>
      </c>
      <c r="B756" s="233"/>
      <c r="C756" s="233"/>
      <c r="D756" s="234" t="e">
        <f t="shared" si="11"/>
        <v>#DIV/0!</v>
      </c>
    </row>
    <row r="757" spans="1:4">
      <c r="A757" s="245" t="s">
        <v>629</v>
      </c>
      <c r="B757" s="233"/>
      <c r="C757" s="233"/>
      <c r="D757" s="234" t="e">
        <f t="shared" si="11"/>
        <v>#DIV/0!</v>
      </c>
    </row>
    <row r="758" spans="1:4">
      <c r="A758" s="245" t="s">
        <v>630</v>
      </c>
      <c r="B758" s="233">
        <f>SUM(B759:B772)</f>
        <v>0</v>
      </c>
      <c r="C758" s="233">
        <f>SUM(C759:C772)</f>
        <v>0</v>
      </c>
      <c r="D758" s="234" t="e">
        <f t="shared" si="11"/>
        <v>#DIV/0!</v>
      </c>
    </row>
    <row r="759" spans="1:4">
      <c r="A759" s="245" t="s">
        <v>73</v>
      </c>
      <c r="B759" s="233"/>
      <c r="C759" s="233"/>
      <c r="D759" s="234" t="e">
        <f t="shared" si="11"/>
        <v>#DIV/0!</v>
      </c>
    </row>
    <row r="760" spans="1:4">
      <c r="A760" s="245" t="s">
        <v>74</v>
      </c>
      <c r="B760" s="233"/>
      <c r="C760" s="233"/>
      <c r="D760" s="234" t="e">
        <f t="shared" si="11"/>
        <v>#DIV/0!</v>
      </c>
    </row>
    <row r="761" spans="1:4">
      <c r="A761" s="245" t="s">
        <v>75</v>
      </c>
      <c r="B761" s="233"/>
      <c r="C761" s="233"/>
      <c r="D761" s="234" t="e">
        <f t="shared" si="11"/>
        <v>#DIV/0!</v>
      </c>
    </row>
    <row r="762" spans="1:4">
      <c r="A762" s="245" t="s">
        <v>631</v>
      </c>
      <c r="B762" s="233"/>
      <c r="C762" s="233"/>
      <c r="D762" s="234" t="e">
        <f t="shared" si="11"/>
        <v>#DIV/0!</v>
      </c>
    </row>
    <row r="763" spans="1:4">
      <c r="A763" s="245" t="s">
        <v>632</v>
      </c>
      <c r="B763" s="233"/>
      <c r="C763" s="233"/>
      <c r="D763" s="234" t="e">
        <f t="shared" si="11"/>
        <v>#DIV/0!</v>
      </c>
    </row>
    <row r="764" spans="1:4">
      <c r="A764" s="245" t="s">
        <v>633</v>
      </c>
      <c r="B764" s="233"/>
      <c r="C764" s="233"/>
      <c r="D764" s="234" t="e">
        <f t="shared" si="11"/>
        <v>#DIV/0!</v>
      </c>
    </row>
    <row r="765" spans="1:4">
      <c r="A765" s="245" t="s">
        <v>634</v>
      </c>
      <c r="B765" s="233"/>
      <c r="C765" s="233"/>
      <c r="D765" s="234" t="e">
        <f t="shared" si="11"/>
        <v>#DIV/0!</v>
      </c>
    </row>
    <row r="766" spans="1:4">
      <c r="A766" s="245" t="s">
        <v>635</v>
      </c>
      <c r="B766" s="233"/>
      <c r="C766" s="233"/>
      <c r="D766" s="234" t="e">
        <f t="shared" si="11"/>
        <v>#DIV/0!</v>
      </c>
    </row>
    <row r="767" spans="1:4">
      <c r="A767" s="245" t="s">
        <v>636</v>
      </c>
      <c r="B767" s="233"/>
      <c r="C767" s="233"/>
      <c r="D767" s="234" t="e">
        <f t="shared" si="11"/>
        <v>#DIV/0!</v>
      </c>
    </row>
    <row r="768" spans="1:4">
      <c r="A768" s="245" t="s">
        <v>637</v>
      </c>
      <c r="B768" s="233"/>
      <c r="C768" s="233"/>
      <c r="D768" s="234" t="e">
        <f t="shared" si="11"/>
        <v>#DIV/0!</v>
      </c>
    </row>
    <row r="769" spans="1:4">
      <c r="A769" s="245" t="s">
        <v>114</v>
      </c>
      <c r="B769" s="233"/>
      <c r="C769" s="233"/>
      <c r="D769" s="234" t="e">
        <f t="shared" si="11"/>
        <v>#DIV/0!</v>
      </c>
    </row>
    <row r="770" spans="1:4">
      <c r="A770" s="245" t="s">
        <v>638</v>
      </c>
      <c r="B770" s="233"/>
      <c r="C770" s="233"/>
      <c r="D770" s="234" t="e">
        <f t="shared" si="11"/>
        <v>#DIV/0!</v>
      </c>
    </row>
    <row r="771" spans="1:4">
      <c r="A771" s="245" t="s">
        <v>82</v>
      </c>
      <c r="B771" s="233"/>
      <c r="C771" s="233"/>
      <c r="D771" s="234" t="e">
        <f t="shared" si="11"/>
        <v>#DIV/0!</v>
      </c>
    </row>
    <row r="772" spans="1:4">
      <c r="A772" s="245" t="s">
        <v>639</v>
      </c>
      <c r="B772" s="233"/>
      <c r="C772" s="233"/>
      <c r="D772" s="234" t="e">
        <f t="shared" si="11"/>
        <v>#DIV/0!</v>
      </c>
    </row>
    <row r="773" spans="1:4">
      <c r="A773" s="245" t="s">
        <v>640</v>
      </c>
      <c r="B773" s="236">
        <v>5642</v>
      </c>
      <c r="C773" s="236">
        <v>2077</v>
      </c>
      <c r="D773" s="234">
        <f t="shared" si="11"/>
        <v>0.368131868131868</v>
      </c>
    </row>
    <row r="774" spans="1:4">
      <c r="A774" s="245" t="s">
        <v>641</v>
      </c>
      <c r="B774" s="233">
        <f>SUM(B775,B786,B787,B790,B791,B792)</f>
        <v>40454</v>
      </c>
      <c r="C774" s="233">
        <f>SUM(C775,C786,C787,C790,C791,C792)</f>
        <v>24532</v>
      </c>
      <c r="D774" s="234">
        <f t="shared" si="11"/>
        <v>0.606417165175261</v>
      </c>
    </row>
    <row r="775" spans="1:4">
      <c r="A775" s="245" t="s">
        <v>642</v>
      </c>
      <c r="B775" s="233">
        <f>SUM(B776:B785)</f>
        <v>6068</v>
      </c>
      <c r="C775" s="233">
        <f>SUM(C776:C785)</f>
        <v>6068</v>
      </c>
      <c r="D775" s="234">
        <f t="shared" ref="D775:D838" si="12">C775/B775</f>
        <v>1</v>
      </c>
    </row>
    <row r="776" spans="1:4">
      <c r="A776" s="245" t="s">
        <v>73</v>
      </c>
      <c r="B776" s="236">
        <v>599</v>
      </c>
      <c r="C776" s="236">
        <v>599</v>
      </c>
      <c r="D776" s="234">
        <f t="shared" si="12"/>
        <v>1</v>
      </c>
    </row>
    <row r="777" spans="1:4">
      <c r="A777" s="245" t="s">
        <v>74</v>
      </c>
      <c r="B777" s="236">
        <v>0</v>
      </c>
      <c r="C777" s="236">
        <v>0</v>
      </c>
      <c r="D777" s="234" t="e">
        <f t="shared" si="12"/>
        <v>#DIV/0!</v>
      </c>
    </row>
    <row r="778" spans="1:4">
      <c r="A778" s="245" t="s">
        <v>75</v>
      </c>
      <c r="B778" s="236">
        <v>0</v>
      </c>
      <c r="C778" s="236">
        <v>0</v>
      </c>
      <c r="D778" s="234" t="e">
        <f t="shared" si="12"/>
        <v>#DIV/0!</v>
      </c>
    </row>
    <row r="779" spans="1:4">
      <c r="A779" s="245" t="s">
        <v>643</v>
      </c>
      <c r="B779" s="236">
        <v>351</v>
      </c>
      <c r="C779" s="236">
        <v>351</v>
      </c>
      <c r="D779" s="234">
        <f t="shared" si="12"/>
        <v>1</v>
      </c>
    </row>
    <row r="780" spans="1:4">
      <c r="A780" s="245" t="s">
        <v>644</v>
      </c>
      <c r="B780" s="236">
        <v>0</v>
      </c>
      <c r="C780" s="236">
        <v>0</v>
      </c>
      <c r="D780" s="234" t="e">
        <f t="shared" si="12"/>
        <v>#DIV/0!</v>
      </c>
    </row>
    <row r="781" spans="1:4">
      <c r="A781" s="245" t="s">
        <v>645</v>
      </c>
      <c r="B781" s="236">
        <v>0</v>
      </c>
      <c r="C781" s="236">
        <v>0</v>
      </c>
      <c r="D781" s="234" t="e">
        <f t="shared" si="12"/>
        <v>#DIV/0!</v>
      </c>
    </row>
    <row r="782" spans="1:4">
      <c r="A782" s="245" t="s">
        <v>646</v>
      </c>
      <c r="B782" s="236">
        <v>0</v>
      </c>
      <c r="C782" s="236">
        <v>0</v>
      </c>
      <c r="D782" s="234" t="e">
        <f t="shared" si="12"/>
        <v>#DIV/0!</v>
      </c>
    </row>
    <row r="783" spans="1:4">
      <c r="A783" s="245" t="s">
        <v>647</v>
      </c>
      <c r="B783" s="236">
        <v>0</v>
      </c>
      <c r="C783" s="236">
        <v>0</v>
      </c>
      <c r="D783" s="234" t="e">
        <f t="shared" si="12"/>
        <v>#DIV/0!</v>
      </c>
    </row>
    <row r="784" spans="1:4">
      <c r="A784" s="245" t="s">
        <v>648</v>
      </c>
      <c r="B784" s="236">
        <v>0</v>
      </c>
      <c r="C784" s="236">
        <v>0</v>
      </c>
      <c r="D784" s="234" t="e">
        <f t="shared" si="12"/>
        <v>#DIV/0!</v>
      </c>
    </row>
    <row r="785" spans="1:4">
      <c r="A785" s="245" t="s">
        <v>649</v>
      </c>
      <c r="B785" s="236">
        <v>5118</v>
      </c>
      <c r="C785" s="236">
        <v>5118</v>
      </c>
      <c r="D785" s="234">
        <f t="shared" si="12"/>
        <v>1</v>
      </c>
    </row>
    <row r="786" spans="1:4">
      <c r="A786" s="245" t="s">
        <v>650</v>
      </c>
      <c r="B786" s="236">
        <v>345</v>
      </c>
      <c r="C786" s="236">
        <v>345</v>
      </c>
      <c r="D786" s="234">
        <f t="shared" si="12"/>
        <v>1</v>
      </c>
    </row>
    <row r="787" spans="1:4">
      <c r="A787" s="245" t="s">
        <v>651</v>
      </c>
      <c r="B787" s="233">
        <f>SUM(B788:B789)</f>
        <v>3301</v>
      </c>
      <c r="C787" s="233">
        <f>SUM(C788:C789)</f>
        <v>3301</v>
      </c>
      <c r="D787" s="234">
        <f t="shared" si="12"/>
        <v>1</v>
      </c>
    </row>
    <row r="788" spans="1:4">
      <c r="A788" s="245" t="s">
        <v>652</v>
      </c>
      <c r="B788" s="233"/>
      <c r="C788" s="233"/>
      <c r="D788" s="234" t="e">
        <f t="shared" si="12"/>
        <v>#DIV/0!</v>
      </c>
    </row>
    <row r="789" spans="1:4">
      <c r="A789" s="245" t="s">
        <v>653</v>
      </c>
      <c r="B789" s="236">
        <v>3301</v>
      </c>
      <c r="C789" s="236">
        <v>3301</v>
      </c>
      <c r="D789" s="234">
        <f t="shared" si="12"/>
        <v>1</v>
      </c>
    </row>
    <row r="790" spans="1:4">
      <c r="A790" s="245" t="s">
        <v>654</v>
      </c>
      <c r="B790" s="236">
        <v>962</v>
      </c>
      <c r="C790" s="236">
        <v>962</v>
      </c>
      <c r="D790" s="234">
        <f t="shared" si="12"/>
        <v>1</v>
      </c>
    </row>
    <row r="791" spans="1:4">
      <c r="A791" s="245" t="s">
        <v>655</v>
      </c>
      <c r="B791" s="233"/>
      <c r="C791" s="233"/>
      <c r="D791" s="234" t="e">
        <f t="shared" si="12"/>
        <v>#DIV/0!</v>
      </c>
    </row>
    <row r="792" spans="1:4">
      <c r="A792" s="245" t="s">
        <v>656</v>
      </c>
      <c r="B792" s="236">
        <v>29778</v>
      </c>
      <c r="C792" s="236">
        <v>13856</v>
      </c>
      <c r="D792" s="234">
        <f t="shared" si="12"/>
        <v>0.46530996037343</v>
      </c>
    </row>
    <row r="793" spans="1:4">
      <c r="A793" s="245" t="s">
        <v>657</v>
      </c>
      <c r="B793" s="233">
        <f>SUM(B794,B820,B845,B873,B884,B891,B898,B901)</f>
        <v>50900</v>
      </c>
      <c r="C793" s="233">
        <f>SUM(C794,C820,C845,C873,C884,C891,C898,C901)</f>
        <v>51000</v>
      </c>
      <c r="D793" s="234">
        <f t="shared" si="12"/>
        <v>1.00196463654224</v>
      </c>
    </row>
    <row r="794" spans="1:4">
      <c r="A794" s="245" t="s">
        <v>658</v>
      </c>
      <c r="B794" s="233">
        <f>SUM(B795:B819)</f>
        <v>17958</v>
      </c>
      <c r="C794" s="233">
        <f>SUM(C795:C819)</f>
        <v>18058</v>
      </c>
      <c r="D794" s="234">
        <f t="shared" si="12"/>
        <v>1.00556854883617</v>
      </c>
    </row>
    <row r="795" spans="1:4">
      <c r="A795" s="245" t="s">
        <v>73</v>
      </c>
      <c r="B795" s="236">
        <v>654</v>
      </c>
      <c r="C795" s="236">
        <v>654</v>
      </c>
      <c r="D795" s="234">
        <f t="shared" si="12"/>
        <v>1</v>
      </c>
    </row>
    <row r="796" spans="1:4">
      <c r="A796" s="245" t="s">
        <v>74</v>
      </c>
      <c r="B796" s="236"/>
      <c r="C796" s="236"/>
      <c r="D796" s="234" t="e">
        <f t="shared" si="12"/>
        <v>#DIV/0!</v>
      </c>
    </row>
    <row r="797" spans="1:4">
      <c r="A797" s="245" t="s">
        <v>75</v>
      </c>
      <c r="B797" s="236"/>
      <c r="C797" s="236"/>
      <c r="D797" s="234" t="e">
        <f t="shared" si="12"/>
        <v>#DIV/0!</v>
      </c>
    </row>
    <row r="798" spans="1:4">
      <c r="A798" s="245" t="s">
        <v>82</v>
      </c>
      <c r="B798" s="236">
        <v>495</v>
      </c>
      <c r="C798" s="236">
        <v>495</v>
      </c>
      <c r="D798" s="234">
        <f t="shared" si="12"/>
        <v>1</v>
      </c>
    </row>
    <row r="799" spans="1:4">
      <c r="A799" s="245" t="s">
        <v>659</v>
      </c>
      <c r="B799" s="236">
        <v>15</v>
      </c>
      <c r="C799" s="236">
        <v>15</v>
      </c>
      <c r="D799" s="234">
        <f t="shared" si="12"/>
        <v>1</v>
      </c>
    </row>
    <row r="800" spans="1:4">
      <c r="A800" s="245" t="s">
        <v>660</v>
      </c>
      <c r="B800" s="236">
        <v>1120</v>
      </c>
      <c r="C800" s="236">
        <v>1120</v>
      </c>
      <c r="D800" s="234">
        <f t="shared" si="12"/>
        <v>1</v>
      </c>
    </row>
    <row r="801" spans="1:4">
      <c r="A801" s="245" t="s">
        <v>661</v>
      </c>
      <c r="B801" s="236">
        <v>144</v>
      </c>
      <c r="C801" s="236">
        <v>144</v>
      </c>
      <c r="D801" s="234">
        <f t="shared" si="12"/>
        <v>1</v>
      </c>
    </row>
    <row r="802" spans="1:4">
      <c r="A802" s="245" t="s">
        <v>662</v>
      </c>
      <c r="B802" s="236">
        <v>110</v>
      </c>
      <c r="C802" s="236">
        <v>110</v>
      </c>
      <c r="D802" s="234">
        <f t="shared" si="12"/>
        <v>1</v>
      </c>
    </row>
    <row r="803" spans="1:4">
      <c r="A803" s="245" t="s">
        <v>663</v>
      </c>
      <c r="B803" s="236">
        <v>84</v>
      </c>
      <c r="C803" s="236">
        <v>84</v>
      </c>
      <c r="D803" s="234">
        <f t="shared" si="12"/>
        <v>1</v>
      </c>
    </row>
    <row r="804" spans="1:4">
      <c r="A804" s="245" t="s">
        <v>664</v>
      </c>
      <c r="B804" s="236"/>
      <c r="C804" s="236"/>
      <c r="D804" s="234" t="e">
        <f t="shared" si="12"/>
        <v>#DIV/0!</v>
      </c>
    </row>
    <row r="805" spans="1:4">
      <c r="A805" s="245" t="s">
        <v>665</v>
      </c>
      <c r="B805" s="236"/>
      <c r="C805" s="236"/>
      <c r="D805" s="234" t="e">
        <f t="shared" si="12"/>
        <v>#DIV/0!</v>
      </c>
    </row>
    <row r="806" spans="1:4">
      <c r="A806" s="245" t="s">
        <v>666</v>
      </c>
      <c r="B806" s="236"/>
      <c r="C806" s="236"/>
      <c r="D806" s="234" t="e">
        <f t="shared" si="12"/>
        <v>#DIV/0!</v>
      </c>
    </row>
    <row r="807" spans="1:4">
      <c r="A807" s="245" t="s">
        <v>667</v>
      </c>
      <c r="B807" s="236">
        <v>90</v>
      </c>
      <c r="C807" s="236">
        <v>90</v>
      </c>
      <c r="D807" s="234">
        <f t="shared" si="12"/>
        <v>1</v>
      </c>
    </row>
    <row r="808" spans="1:4">
      <c r="A808" s="245" t="s">
        <v>668</v>
      </c>
      <c r="B808" s="236"/>
      <c r="C808" s="236"/>
      <c r="D808" s="234" t="e">
        <f t="shared" si="12"/>
        <v>#DIV/0!</v>
      </c>
    </row>
    <row r="809" spans="1:4">
      <c r="A809" s="245" t="s">
        <v>669</v>
      </c>
      <c r="B809" s="236">
        <v>615</v>
      </c>
      <c r="C809" s="236">
        <v>615</v>
      </c>
      <c r="D809" s="234">
        <f t="shared" si="12"/>
        <v>1</v>
      </c>
    </row>
    <row r="810" spans="1:4">
      <c r="A810" s="245" t="s">
        <v>670</v>
      </c>
      <c r="B810" s="236">
        <v>6114</v>
      </c>
      <c r="C810" s="236">
        <v>6114</v>
      </c>
      <c r="D810" s="234">
        <f t="shared" si="12"/>
        <v>1</v>
      </c>
    </row>
    <row r="811" spans="1:4">
      <c r="A811" s="245" t="s">
        <v>671</v>
      </c>
      <c r="B811" s="236">
        <v>68</v>
      </c>
      <c r="C811" s="236">
        <v>68</v>
      </c>
      <c r="D811" s="234">
        <f t="shared" si="12"/>
        <v>1</v>
      </c>
    </row>
    <row r="812" spans="1:4">
      <c r="A812" s="245" t="s">
        <v>672</v>
      </c>
      <c r="B812" s="236">
        <v>11</v>
      </c>
      <c r="C812" s="236">
        <v>11</v>
      </c>
      <c r="D812" s="234">
        <f t="shared" si="12"/>
        <v>1</v>
      </c>
    </row>
    <row r="813" spans="1:4">
      <c r="A813" s="245" t="s">
        <v>673</v>
      </c>
      <c r="B813" s="236">
        <v>295</v>
      </c>
      <c r="C813" s="236">
        <v>295</v>
      </c>
      <c r="D813" s="234">
        <f t="shared" si="12"/>
        <v>1</v>
      </c>
    </row>
    <row r="814" spans="1:4">
      <c r="A814" s="245" t="s">
        <v>674</v>
      </c>
      <c r="B814" s="236">
        <v>3164</v>
      </c>
      <c r="C814" s="236">
        <v>3164</v>
      </c>
      <c r="D814" s="234">
        <f t="shared" si="12"/>
        <v>1</v>
      </c>
    </row>
    <row r="815" spans="1:4">
      <c r="A815" s="245" t="s">
        <v>675</v>
      </c>
      <c r="B815" s="236">
        <v>18</v>
      </c>
      <c r="C815" s="236">
        <v>18</v>
      </c>
      <c r="D815" s="234">
        <f t="shared" si="12"/>
        <v>1</v>
      </c>
    </row>
    <row r="816" spans="1:4">
      <c r="A816" s="245" t="s">
        <v>676</v>
      </c>
      <c r="B816" s="236">
        <v>170</v>
      </c>
      <c r="C816" s="236">
        <v>170</v>
      </c>
      <c r="D816" s="234">
        <f t="shared" si="12"/>
        <v>1</v>
      </c>
    </row>
    <row r="817" spans="1:4">
      <c r="A817" s="245" t="s">
        <v>677</v>
      </c>
      <c r="B817" s="236">
        <v>0</v>
      </c>
      <c r="C817" s="236"/>
      <c r="D817" s="234" t="e">
        <f t="shared" si="12"/>
        <v>#DIV/0!</v>
      </c>
    </row>
    <row r="818" spans="1:4">
      <c r="A818" s="245" t="s">
        <v>678</v>
      </c>
      <c r="B818" s="236">
        <v>3588</v>
      </c>
      <c r="C818" s="236">
        <v>3588</v>
      </c>
      <c r="D818" s="234">
        <f t="shared" si="12"/>
        <v>1</v>
      </c>
    </row>
    <row r="819" spans="1:4">
      <c r="A819" s="245" t="s">
        <v>679</v>
      </c>
      <c r="B819" s="236">
        <v>1203</v>
      </c>
      <c r="C819" s="236">
        <v>1303</v>
      </c>
      <c r="D819" s="234">
        <f t="shared" si="12"/>
        <v>1.0831255195345</v>
      </c>
    </row>
    <row r="820" spans="1:4">
      <c r="A820" s="245" t="s">
        <v>680</v>
      </c>
      <c r="B820" s="233">
        <f>SUM(B821:B844)</f>
        <v>1448</v>
      </c>
      <c r="C820" s="233">
        <f>SUM(C821:C844)</f>
        <v>1448</v>
      </c>
      <c r="D820" s="234">
        <f t="shared" si="12"/>
        <v>1</v>
      </c>
    </row>
    <row r="821" spans="1:4">
      <c r="A821" s="245" t="s">
        <v>73</v>
      </c>
      <c r="B821" s="236">
        <v>446</v>
      </c>
      <c r="C821" s="236">
        <v>446</v>
      </c>
      <c r="D821" s="234">
        <f t="shared" si="12"/>
        <v>1</v>
      </c>
    </row>
    <row r="822" spans="1:4">
      <c r="A822" s="245" t="s">
        <v>74</v>
      </c>
      <c r="B822" s="236"/>
      <c r="C822" s="236"/>
      <c r="D822" s="234" t="e">
        <f t="shared" si="12"/>
        <v>#DIV/0!</v>
      </c>
    </row>
    <row r="823" spans="1:4">
      <c r="A823" s="245" t="s">
        <v>75</v>
      </c>
      <c r="B823" s="236"/>
      <c r="C823" s="236"/>
      <c r="D823" s="234" t="e">
        <f t="shared" si="12"/>
        <v>#DIV/0!</v>
      </c>
    </row>
    <row r="824" spans="1:4">
      <c r="A824" s="245" t="s">
        <v>681</v>
      </c>
      <c r="B824" s="236"/>
      <c r="C824" s="236"/>
      <c r="D824" s="234" t="e">
        <f t="shared" si="12"/>
        <v>#DIV/0!</v>
      </c>
    </row>
    <row r="825" spans="1:4">
      <c r="A825" s="245" t="s">
        <v>682</v>
      </c>
      <c r="B825" s="236">
        <v>242</v>
      </c>
      <c r="C825" s="236">
        <v>242</v>
      </c>
      <c r="D825" s="234">
        <f t="shared" si="12"/>
        <v>1</v>
      </c>
    </row>
    <row r="826" spans="1:4">
      <c r="A826" s="245" t="s">
        <v>683</v>
      </c>
      <c r="B826" s="236"/>
      <c r="C826" s="236"/>
      <c r="D826" s="234" t="e">
        <f t="shared" si="12"/>
        <v>#DIV/0!</v>
      </c>
    </row>
    <row r="827" spans="1:4">
      <c r="A827" s="245" t="s">
        <v>684</v>
      </c>
      <c r="B827" s="236"/>
      <c r="C827" s="236"/>
      <c r="D827" s="234" t="e">
        <f t="shared" si="12"/>
        <v>#DIV/0!</v>
      </c>
    </row>
    <row r="828" spans="1:4">
      <c r="A828" s="245" t="s">
        <v>685</v>
      </c>
      <c r="B828" s="236">
        <v>21</v>
      </c>
      <c r="C828" s="236">
        <v>21</v>
      </c>
      <c r="D828" s="234">
        <f t="shared" si="12"/>
        <v>1</v>
      </c>
    </row>
    <row r="829" spans="1:4">
      <c r="A829" s="245" t="s">
        <v>686</v>
      </c>
      <c r="B829" s="236"/>
      <c r="C829" s="236"/>
      <c r="D829" s="234" t="e">
        <f t="shared" si="12"/>
        <v>#DIV/0!</v>
      </c>
    </row>
    <row r="830" spans="1:4">
      <c r="A830" s="245" t="s">
        <v>687</v>
      </c>
      <c r="B830" s="236">
        <v>10</v>
      </c>
      <c r="C830" s="236">
        <v>10</v>
      </c>
      <c r="D830" s="234">
        <f t="shared" si="12"/>
        <v>1</v>
      </c>
    </row>
    <row r="831" spans="1:4">
      <c r="A831" s="245" t="s">
        <v>688</v>
      </c>
      <c r="B831" s="236"/>
      <c r="C831" s="236"/>
      <c r="D831" s="234" t="e">
        <f t="shared" si="12"/>
        <v>#DIV/0!</v>
      </c>
    </row>
    <row r="832" spans="1:4">
      <c r="A832" s="245" t="s">
        <v>689</v>
      </c>
      <c r="B832" s="236"/>
      <c r="C832" s="236"/>
      <c r="D832" s="234" t="e">
        <f t="shared" si="12"/>
        <v>#DIV/0!</v>
      </c>
    </row>
    <row r="833" spans="1:4">
      <c r="A833" s="245" t="s">
        <v>690</v>
      </c>
      <c r="B833" s="236"/>
      <c r="C833" s="236"/>
      <c r="D833" s="234" t="e">
        <f t="shared" si="12"/>
        <v>#DIV/0!</v>
      </c>
    </row>
    <row r="834" spans="1:4">
      <c r="A834" s="245" t="s">
        <v>691</v>
      </c>
      <c r="B834" s="236"/>
      <c r="C834" s="236"/>
      <c r="D834" s="234" t="e">
        <f t="shared" si="12"/>
        <v>#DIV/0!</v>
      </c>
    </row>
    <row r="835" spans="1:4">
      <c r="A835" s="245" t="s">
        <v>692</v>
      </c>
      <c r="B835" s="236"/>
      <c r="C835" s="236"/>
      <c r="D835" s="234" t="e">
        <f t="shared" si="12"/>
        <v>#DIV/0!</v>
      </c>
    </row>
    <row r="836" spans="1:4">
      <c r="A836" s="245" t="s">
        <v>693</v>
      </c>
      <c r="B836" s="236"/>
      <c r="C836" s="236"/>
      <c r="D836" s="234" t="e">
        <f t="shared" si="12"/>
        <v>#DIV/0!</v>
      </c>
    </row>
    <row r="837" spans="1:4">
      <c r="A837" s="245" t="s">
        <v>694</v>
      </c>
      <c r="B837" s="236"/>
      <c r="C837" s="236"/>
      <c r="D837" s="234" t="e">
        <f t="shared" si="12"/>
        <v>#DIV/0!</v>
      </c>
    </row>
    <row r="838" spans="1:4">
      <c r="A838" s="245" t="s">
        <v>695</v>
      </c>
      <c r="B838" s="236"/>
      <c r="C838" s="236"/>
      <c r="D838" s="234" t="e">
        <f t="shared" si="12"/>
        <v>#DIV/0!</v>
      </c>
    </row>
    <row r="839" spans="1:4">
      <c r="A839" s="245" t="s">
        <v>696</v>
      </c>
      <c r="B839" s="236"/>
      <c r="C839" s="236"/>
      <c r="D839" s="234" t="e">
        <f t="shared" ref="D839:D902" si="13">C839/B839</f>
        <v>#DIV/0!</v>
      </c>
    </row>
    <row r="840" spans="1:4">
      <c r="A840" s="245" t="s">
        <v>697</v>
      </c>
      <c r="B840" s="236">
        <v>18</v>
      </c>
      <c r="C840" s="236">
        <v>18</v>
      </c>
      <c r="D840" s="234">
        <f t="shared" si="13"/>
        <v>1</v>
      </c>
    </row>
    <row r="841" spans="1:4">
      <c r="A841" s="245" t="s">
        <v>698</v>
      </c>
      <c r="B841" s="236"/>
      <c r="C841" s="236"/>
      <c r="D841" s="234" t="e">
        <f t="shared" si="13"/>
        <v>#DIV/0!</v>
      </c>
    </row>
    <row r="842" spans="1:4">
      <c r="A842" s="245" t="s">
        <v>699</v>
      </c>
      <c r="B842" s="236"/>
      <c r="C842" s="236"/>
      <c r="D842" s="234" t="e">
        <f t="shared" si="13"/>
        <v>#DIV/0!</v>
      </c>
    </row>
    <row r="843" spans="1:4">
      <c r="A843" s="245" t="s">
        <v>665</v>
      </c>
      <c r="B843" s="236"/>
      <c r="C843" s="236"/>
      <c r="D843" s="234" t="e">
        <f t="shared" si="13"/>
        <v>#DIV/0!</v>
      </c>
    </row>
    <row r="844" spans="1:4">
      <c r="A844" s="245" t="s">
        <v>700</v>
      </c>
      <c r="B844" s="236">
        <v>711</v>
      </c>
      <c r="C844" s="236">
        <v>711</v>
      </c>
      <c r="D844" s="234">
        <f t="shared" si="13"/>
        <v>1</v>
      </c>
    </row>
    <row r="845" spans="1:4">
      <c r="A845" s="245" t="s">
        <v>701</v>
      </c>
      <c r="B845" s="233">
        <f>SUM(B846:B872)</f>
        <v>23402</v>
      </c>
      <c r="C845" s="233">
        <f>SUM(C846:C872)</f>
        <v>23402</v>
      </c>
      <c r="D845" s="234">
        <f t="shared" si="13"/>
        <v>1</v>
      </c>
    </row>
    <row r="846" spans="1:4">
      <c r="A846" s="245" t="s">
        <v>73</v>
      </c>
      <c r="B846" s="236">
        <v>664</v>
      </c>
      <c r="C846" s="236">
        <v>664</v>
      </c>
      <c r="D846" s="234">
        <f t="shared" si="13"/>
        <v>1</v>
      </c>
    </row>
    <row r="847" spans="1:4">
      <c r="A847" s="245" t="s">
        <v>74</v>
      </c>
      <c r="B847" s="236">
        <v>0</v>
      </c>
      <c r="C847" s="236"/>
      <c r="D847" s="234" t="e">
        <f t="shared" si="13"/>
        <v>#DIV/0!</v>
      </c>
    </row>
    <row r="848" spans="1:4">
      <c r="A848" s="245" t="s">
        <v>75</v>
      </c>
      <c r="B848" s="236">
        <v>39</v>
      </c>
      <c r="C848" s="236">
        <v>39</v>
      </c>
      <c r="D848" s="234">
        <f t="shared" si="13"/>
        <v>1</v>
      </c>
    </row>
    <row r="849" spans="1:4">
      <c r="A849" s="245" t="s">
        <v>702</v>
      </c>
      <c r="B849" s="236">
        <v>1286</v>
      </c>
      <c r="C849" s="236">
        <v>1286</v>
      </c>
      <c r="D849" s="234">
        <f t="shared" si="13"/>
        <v>1</v>
      </c>
    </row>
    <row r="850" spans="1:4">
      <c r="A850" s="245" t="s">
        <v>703</v>
      </c>
      <c r="B850" s="236">
        <v>16192</v>
      </c>
      <c r="C850" s="236">
        <v>16192</v>
      </c>
      <c r="D850" s="234">
        <f t="shared" si="13"/>
        <v>1</v>
      </c>
    </row>
    <row r="851" spans="1:4">
      <c r="A851" s="245" t="s">
        <v>704</v>
      </c>
      <c r="B851" s="236">
        <v>286</v>
      </c>
      <c r="C851" s="236">
        <v>286</v>
      </c>
      <c r="D851" s="234">
        <f t="shared" si="13"/>
        <v>1</v>
      </c>
    </row>
    <row r="852" spans="1:4">
      <c r="A852" s="245" t="s">
        <v>705</v>
      </c>
      <c r="B852" s="236"/>
      <c r="C852" s="236"/>
      <c r="D852" s="234" t="e">
        <f t="shared" si="13"/>
        <v>#DIV/0!</v>
      </c>
    </row>
    <row r="853" spans="1:4">
      <c r="A853" s="245" t="s">
        <v>706</v>
      </c>
      <c r="B853" s="236"/>
      <c r="C853" s="236"/>
      <c r="D853" s="234" t="e">
        <f t="shared" si="13"/>
        <v>#DIV/0!</v>
      </c>
    </row>
    <row r="854" spans="1:4">
      <c r="A854" s="245" t="s">
        <v>707</v>
      </c>
      <c r="B854" s="236"/>
      <c r="C854" s="236"/>
      <c r="D854" s="234" t="e">
        <f t="shared" si="13"/>
        <v>#DIV/0!</v>
      </c>
    </row>
    <row r="855" spans="1:4">
      <c r="A855" s="245" t="s">
        <v>708</v>
      </c>
      <c r="B855" s="236"/>
      <c r="C855" s="236"/>
      <c r="D855" s="234" t="e">
        <f t="shared" si="13"/>
        <v>#DIV/0!</v>
      </c>
    </row>
    <row r="856" spans="1:4">
      <c r="A856" s="245" t="s">
        <v>709</v>
      </c>
      <c r="B856" s="236">
        <v>13</v>
      </c>
      <c r="C856" s="236">
        <v>13</v>
      </c>
      <c r="D856" s="234">
        <f t="shared" si="13"/>
        <v>1</v>
      </c>
    </row>
    <row r="857" spans="1:4">
      <c r="A857" s="245" t="s">
        <v>710</v>
      </c>
      <c r="B857" s="236"/>
      <c r="C857" s="236"/>
      <c r="D857" s="234" t="e">
        <f t="shared" si="13"/>
        <v>#DIV/0!</v>
      </c>
    </row>
    <row r="858" spans="1:4">
      <c r="A858" s="245" t="s">
        <v>711</v>
      </c>
      <c r="B858" s="236"/>
      <c r="C858" s="236"/>
      <c r="D858" s="234" t="e">
        <f t="shared" si="13"/>
        <v>#DIV/0!</v>
      </c>
    </row>
    <row r="859" spans="1:4">
      <c r="A859" s="245" t="s">
        <v>712</v>
      </c>
      <c r="B859" s="236">
        <v>237</v>
      </c>
      <c r="C859" s="236">
        <v>237</v>
      </c>
      <c r="D859" s="234">
        <f t="shared" si="13"/>
        <v>1</v>
      </c>
    </row>
    <row r="860" spans="1:4">
      <c r="A860" s="245" t="s">
        <v>713</v>
      </c>
      <c r="B860" s="236"/>
      <c r="C860" s="236"/>
      <c r="D860" s="234" t="e">
        <f t="shared" si="13"/>
        <v>#DIV/0!</v>
      </c>
    </row>
    <row r="861" spans="1:4">
      <c r="A861" s="245" t="s">
        <v>714</v>
      </c>
      <c r="B861" s="236">
        <v>4596</v>
      </c>
      <c r="C861" s="236">
        <v>4596</v>
      </c>
      <c r="D861" s="234">
        <f t="shared" si="13"/>
        <v>1</v>
      </c>
    </row>
    <row r="862" spans="1:4">
      <c r="A862" s="245" t="s">
        <v>715</v>
      </c>
      <c r="B862" s="236"/>
      <c r="C862" s="236"/>
      <c r="D862" s="234" t="e">
        <f t="shared" si="13"/>
        <v>#DIV/0!</v>
      </c>
    </row>
    <row r="863" spans="1:4">
      <c r="A863" s="245" t="s">
        <v>716</v>
      </c>
      <c r="B863" s="236"/>
      <c r="C863" s="236"/>
      <c r="D863" s="234" t="e">
        <f t="shared" si="13"/>
        <v>#DIV/0!</v>
      </c>
    </row>
    <row r="864" spans="1:4">
      <c r="A864" s="245" t="s">
        <v>717</v>
      </c>
      <c r="B864" s="236"/>
      <c r="C864" s="236"/>
      <c r="D864" s="234" t="e">
        <f t="shared" si="13"/>
        <v>#DIV/0!</v>
      </c>
    </row>
    <row r="865" spans="1:4">
      <c r="A865" s="245" t="s">
        <v>718</v>
      </c>
      <c r="B865" s="236"/>
      <c r="C865" s="236"/>
      <c r="D865" s="234" t="e">
        <f t="shared" si="13"/>
        <v>#DIV/0!</v>
      </c>
    </row>
    <row r="866" spans="1:4">
      <c r="A866" s="245" t="s">
        <v>719</v>
      </c>
      <c r="B866" s="236"/>
      <c r="C866" s="236"/>
      <c r="D866" s="234" t="e">
        <f t="shared" si="13"/>
        <v>#DIV/0!</v>
      </c>
    </row>
    <row r="867" spans="1:4">
      <c r="A867" s="245" t="s">
        <v>693</v>
      </c>
      <c r="B867" s="236"/>
      <c r="C867" s="236"/>
      <c r="D867" s="234" t="e">
        <f t="shared" si="13"/>
        <v>#DIV/0!</v>
      </c>
    </row>
    <row r="868" spans="1:4">
      <c r="A868" s="245" t="s">
        <v>720</v>
      </c>
      <c r="B868" s="236"/>
      <c r="C868" s="236"/>
      <c r="D868" s="234" t="e">
        <f t="shared" si="13"/>
        <v>#DIV/0!</v>
      </c>
    </row>
    <row r="869" spans="1:4">
      <c r="A869" s="245" t="s">
        <v>721</v>
      </c>
      <c r="B869" s="236"/>
      <c r="C869" s="236"/>
      <c r="D869" s="234" t="e">
        <f t="shared" si="13"/>
        <v>#DIV/0!</v>
      </c>
    </row>
    <row r="870" spans="1:4">
      <c r="A870" s="245" t="s">
        <v>722</v>
      </c>
      <c r="B870" s="236"/>
      <c r="C870" s="236"/>
      <c r="D870" s="234" t="e">
        <f t="shared" si="13"/>
        <v>#DIV/0!</v>
      </c>
    </row>
    <row r="871" spans="1:4">
      <c r="A871" s="245" t="s">
        <v>723</v>
      </c>
      <c r="B871" s="236"/>
      <c r="C871" s="236"/>
      <c r="D871" s="234" t="e">
        <f t="shared" si="13"/>
        <v>#DIV/0!</v>
      </c>
    </row>
    <row r="872" spans="1:4">
      <c r="A872" s="245" t="s">
        <v>724</v>
      </c>
      <c r="B872" s="236">
        <v>89</v>
      </c>
      <c r="C872" s="236">
        <v>89</v>
      </c>
      <c r="D872" s="234">
        <f t="shared" si="13"/>
        <v>1</v>
      </c>
    </row>
    <row r="873" spans="1:4">
      <c r="A873" s="245" t="s">
        <v>725</v>
      </c>
      <c r="B873" s="233">
        <f>SUM(B874:B883)</f>
        <v>4572</v>
      </c>
      <c r="C873" s="233">
        <f>SUM(C874:C883)</f>
        <v>4572</v>
      </c>
      <c r="D873" s="234">
        <f t="shared" si="13"/>
        <v>1</v>
      </c>
    </row>
    <row r="874" spans="1:4">
      <c r="A874" s="245" t="s">
        <v>73</v>
      </c>
      <c r="B874" s="236">
        <v>130</v>
      </c>
      <c r="C874" s="236">
        <v>130</v>
      </c>
      <c r="D874" s="234">
        <f t="shared" si="13"/>
        <v>1</v>
      </c>
    </row>
    <row r="875" spans="1:4">
      <c r="A875" s="245" t="s">
        <v>74</v>
      </c>
      <c r="B875" s="236"/>
      <c r="C875" s="236"/>
      <c r="D875" s="234" t="e">
        <f t="shared" si="13"/>
        <v>#DIV/0!</v>
      </c>
    </row>
    <row r="876" spans="1:4">
      <c r="A876" s="245" t="s">
        <v>75</v>
      </c>
      <c r="B876" s="236"/>
      <c r="C876" s="236"/>
      <c r="D876" s="234" t="e">
        <f t="shared" si="13"/>
        <v>#DIV/0!</v>
      </c>
    </row>
    <row r="877" spans="1:4">
      <c r="A877" s="245" t="s">
        <v>726</v>
      </c>
      <c r="B877" s="236">
        <v>1746</v>
      </c>
      <c r="C877" s="236">
        <v>1746</v>
      </c>
      <c r="D877" s="234">
        <f t="shared" si="13"/>
        <v>1</v>
      </c>
    </row>
    <row r="878" spans="1:4">
      <c r="A878" s="245" t="s">
        <v>727</v>
      </c>
      <c r="B878" s="236">
        <v>775</v>
      </c>
      <c r="C878" s="236">
        <v>775</v>
      </c>
      <c r="D878" s="234">
        <f t="shared" si="13"/>
        <v>1</v>
      </c>
    </row>
    <row r="879" spans="1:4">
      <c r="A879" s="245" t="s">
        <v>728</v>
      </c>
      <c r="B879" s="236">
        <v>27</v>
      </c>
      <c r="C879" s="236">
        <v>27</v>
      </c>
      <c r="D879" s="234">
        <f t="shared" si="13"/>
        <v>1</v>
      </c>
    </row>
    <row r="880" spans="1:4">
      <c r="A880" s="245" t="s">
        <v>729</v>
      </c>
      <c r="B880" s="236">
        <v>33</v>
      </c>
      <c r="C880" s="236">
        <v>33</v>
      </c>
      <c r="D880" s="234">
        <f t="shared" si="13"/>
        <v>1</v>
      </c>
    </row>
    <row r="881" spans="1:4">
      <c r="A881" s="245" t="s">
        <v>730</v>
      </c>
      <c r="B881" s="236"/>
      <c r="C881" s="236"/>
      <c r="D881" s="234" t="e">
        <f t="shared" si="13"/>
        <v>#DIV/0!</v>
      </c>
    </row>
    <row r="882" spans="1:4">
      <c r="A882" s="245" t="s">
        <v>731</v>
      </c>
      <c r="B882" s="236"/>
      <c r="C882" s="236"/>
      <c r="D882" s="234" t="e">
        <f t="shared" si="13"/>
        <v>#DIV/0!</v>
      </c>
    </row>
    <row r="883" spans="1:4">
      <c r="A883" s="245" t="s">
        <v>732</v>
      </c>
      <c r="B883" s="236">
        <v>1861</v>
      </c>
      <c r="C883" s="236">
        <v>1861</v>
      </c>
      <c r="D883" s="234">
        <f t="shared" si="13"/>
        <v>1</v>
      </c>
    </row>
    <row r="884" spans="1:4">
      <c r="A884" s="245" t="s">
        <v>733</v>
      </c>
      <c r="B884" s="233">
        <f>SUM(B885:B890)</f>
        <v>1651</v>
      </c>
      <c r="C884" s="233">
        <f>SUM(C885:C890)</f>
        <v>1651</v>
      </c>
      <c r="D884" s="234">
        <f t="shared" si="13"/>
        <v>1</v>
      </c>
    </row>
    <row r="885" spans="1:4">
      <c r="A885" s="245" t="s">
        <v>734</v>
      </c>
      <c r="B885" s="236">
        <v>360</v>
      </c>
      <c r="C885" s="236">
        <v>360</v>
      </c>
      <c r="D885" s="234">
        <f t="shared" si="13"/>
        <v>1</v>
      </c>
    </row>
    <row r="886" spans="1:4">
      <c r="A886" s="245" t="s">
        <v>735</v>
      </c>
      <c r="B886" s="236"/>
      <c r="C886" s="236"/>
      <c r="D886" s="234" t="e">
        <f t="shared" si="13"/>
        <v>#DIV/0!</v>
      </c>
    </row>
    <row r="887" spans="1:4">
      <c r="A887" s="245" t="s">
        <v>736</v>
      </c>
      <c r="B887" s="236">
        <v>1106</v>
      </c>
      <c r="C887" s="236">
        <v>1106</v>
      </c>
      <c r="D887" s="234">
        <f t="shared" si="13"/>
        <v>1</v>
      </c>
    </row>
    <row r="888" spans="1:4">
      <c r="A888" s="245" t="s">
        <v>737</v>
      </c>
      <c r="B888" s="236"/>
      <c r="C888" s="236"/>
      <c r="D888" s="234" t="e">
        <f t="shared" si="13"/>
        <v>#DIV/0!</v>
      </c>
    </row>
    <row r="889" spans="1:4">
      <c r="A889" s="245" t="s">
        <v>738</v>
      </c>
      <c r="B889" s="236">
        <v>117</v>
      </c>
      <c r="C889" s="236">
        <v>117</v>
      </c>
      <c r="D889" s="234">
        <f t="shared" si="13"/>
        <v>1</v>
      </c>
    </row>
    <row r="890" spans="1:4">
      <c r="A890" s="245" t="s">
        <v>739</v>
      </c>
      <c r="B890" s="236">
        <v>68</v>
      </c>
      <c r="C890" s="236">
        <v>68</v>
      </c>
      <c r="D890" s="234">
        <f t="shared" si="13"/>
        <v>1</v>
      </c>
    </row>
    <row r="891" spans="1:4">
      <c r="A891" s="245" t="s">
        <v>740</v>
      </c>
      <c r="B891" s="233">
        <f>SUM(B892:B897)</f>
        <v>1015</v>
      </c>
      <c r="C891" s="233">
        <f>SUM(C892:C897)</f>
        <v>1006</v>
      </c>
      <c r="D891" s="234">
        <f t="shared" si="13"/>
        <v>0.991133004926108</v>
      </c>
    </row>
    <row r="892" spans="1:4">
      <c r="A892" s="245" t="s">
        <v>741</v>
      </c>
      <c r="B892" s="236"/>
      <c r="C892" s="236"/>
      <c r="D892" s="234" t="e">
        <f t="shared" si="13"/>
        <v>#DIV/0!</v>
      </c>
    </row>
    <row r="893" spans="1:4">
      <c r="A893" s="245" t="s">
        <v>742</v>
      </c>
      <c r="B893" s="236"/>
      <c r="C893" s="236"/>
      <c r="D893" s="234" t="e">
        <f t="shared" si="13"/>
        <v>#DIV/0!</v>
      </c>
    </row>
    <row r="894" spans="1:4">
      <c r="A894" s="245" t="s">
        <v>743</v>
      </c>
      <c r="B894" s="236">
        <v>776</v>
      </c>
      <c r="C894" s="236">
        <v>776</v>
      </c>
      <c r="D894" s="234">
        <f t="shared" si="13"/>
        <v>1</v>
      </c>
    </row>
    <row r="895" spans="1:4">
      <c r="A895" s="245" t="s">
        <v>744</v>
      </c>
      <c r="B895" s="236">
        <v>239</v>
      </c>
      <c r="C895" s="236">
        <v>230</v>
      </c>
      <c r="D895" s="234">
        <f t="shared" si="13"/>
        <v>0.96234309623431</v>
      </c>
    </row>
    <row r="896" spans="1:4">
      <c r="A896" s="245" t="s">
        <v>745</v>
      </c>
      <c r="B896" s="236"/>
      <c r="C896" s="236"/>
      <c r="D896" s="234" t="e">
        <f t="shared" si="13"/>
        <v>#DIV/0!</v>
      </c>
    </row>
    <row r="897" spans="1:4">
      <c r="A897" s="245" t="s">
        <v>746</v>
      </c>
      <c r="B897" s="236"/>
      <c r="C897" s="236"/>
      <c r="D897" s="234" t="e">
        <f t="shared" si="13"/>
        <v>#DIV/0!</v>
      </c>
    </row>
    <row r="898" spans="1:4">
      <c r="A898" s="245" t="s">
        <v>747</v>
      </c>
      <c r="B898" s="233">
        <f>SUM(B899:B900)</f>
        <v>816</v>
      </c>
      <c r="C898" s="233">
        <f>SUM(C899:C900)</f>
        <v>816</v>
      </c>
      <c r="D898" s="234">
        <f t="shared" si="13"/>
        <v>1</v>
      </c>
    </row>
    <row r="899" spans="1:4">
      <c r="A899" s="245" t="s">
        <v>748</v>
      </c>
      <c r="B899" s="236"/>
      <c r="C899" s="236"/>
      <c r="D899" s="234" t="e">
        <f t="shared" si="13"/>
        <v>#DIV/0!</v>
      </c>
    </row>
    <row r="900" spans="1:4">
      <c r="A900" s="245" t="s">
        <v>749</v>
      </c>
      <c r="B900" s="236">
        <v>816</v>
      </c>
      <c r="C900" s="236">
        <v>816</v>
      </c>
      <c r="D900" s="234">
        <f t="shared" si="13"/>
        <v>1</v>
      </c>
    </row>
    <row r="901" spans="1:4">
      <c r="A901" s="245" t="s">
        <v>750</v>
      </c>
      <c r="B901" s="233">
        <f>SUM(B902:B903)</f>
        <v>38</v>
      </c>
      <c r="C901" s="233">
        <f>SUM(C902:C903)</f>
        <v>47</v>
      </c>
      <c r="D901" s="234">
        <f t="shared" si="13"/>
        <v>1.23684210526316</v>
      </c>
    </row>
    <row r="902" spans="1:4">
      <c r="A902" s="245" t="s">
        <v>751</v>
      </c>
      <c r="B902" s="233"/>
      <c r="C902" s="233"/>
      <c r="D902" s="234" t="e">
        <f t="shared" si="13"/>
        <v>#DIV/0!</v>
      </c>
    </row>
    <row r="903" spans="1:4">
      <c r="A903" s="245" t="s">
        <v>752</v>
      </c>
      <c r="B903" s="236">
        <v>38</v>
      </c>
      <c r="C903" s="236">
        <v>47</v>
      </c>
      <c r="D903" s="234">
        <f t="shared" ref="D903:D966" si="14">C903/B903</f>
        <v>1.23684210526316</v>
      </c>
    </row>
    <row r="904" spans="1:4">
      <c r="A904" s="245" t="s">
        <v>753</v>
      </c>
      <c r="B904" s="233">
        <f>SUM(B905,B928,B938,B948,B953,B960,B965)</f>
        <v>11307</v>
      </c>
      <c r="C904" s="233">
        <f>SUM(C905,C928,C938,C948,C953,C960,C965)</f>
        <v>11300</v>
      </c>
      <c r="D904" s="234">
        <f t="shared" si="14"/>
        <v>0.999380914477757</v>
      </c>
    </row>
    <row r="905" spans="1:4">
      <c r="A905" s="245" t="s">
        <v>754</v>
      </c>
      <c r="B905" s="233">
        <f>SUM(B906:B927)</f>
        <v>11055</v>
      </c>
      <c r="C905" s="233">
        <f>SUM(C906:C927)</f>
        <v>11048</v>
      </c>
      <c r="D905" s="234">
        <f t="shared" si="14"/>
        <v>0.999366802351877</v>
      </c>
    </row>
    <row r="906" spans="1:4">
      <c r="A906" s="245" t="s">
        <v>73</v>
      </c>
      <c r="B906" s="236">
        <v>782</v>
      </c>
      <c r="C906" s="236">
        <v>782</v>
      </c>
      <c r="D906" s="234">
        <f t="shared" si="14"/>
        <v>1</v>
      </c>
    </row>
    <row r="907" spans="1:4">
      <c r="A907" s="245" t="s">
        <v>74</v>
      </c>
      <c r="B907" s="236"/>
      <c r="C907" s="236"/>
      <c r="D907" s="234" t="e">
        <f t="shared" si="14"/>
        <v>#DIV/0!</v>
      </c>
    </row>
    <row r="908" spans="1:4">
      <c r="A908" s="245" t="s">
        <v>75</v>
      </c>
      <c r="B908" s="236"/>
      <c r="C908" s="236"/>
      <c r="D908" s="234" t="e">
        <f t="shared" si="14"/>
        <v>#DIV/0!</v>
      </c>
    </row>
    <row r="909" spans="1:4">
      <c r="A909" s="245" t="s">
        <v>755</v>
      </c>
      <c r="B909" s="236">
        <v>7298</v>
      </c>
      <c r="C909" s="236">
        <v>7298</v>
      </c>
      <c r="D909" s="234">
        <f t="shared" si="14"/>
        <v>1</v>
      </c>
    </row>
    <row r="910" spans="1:4">
      <c r="A910" s="245" t="s">
        <v>756</v>
      </c>
      <c r="B910" s="236">
        <v>1034</v>
      </c>
      <c r="C910" s="236">
        <v>1034</v>
      </c>
      <c r="D910" s="234">
        <f t="shared" si="14"/>
        <v>1</v>
      </c>
    </row>
    <row r="911" spans="1:4">
      <c r="A911" s="245" t="s">
        <v>757</v>
      </c>
      <c r="B911" s="236"/>
      <c r="C911" s="236"/>
      <c r="D911" s="234" t="e">
        <f t="shared" si="14"/>
        <v>#DIV/0!</v>
      </c>
    </row>
    <row r="912" spans="1:4">
      <c r="A912" s="245" t="s">
        <v>758</v>
      </c>
      <c r="B912" s="236">
        <v>16</v>
      </c>
      <c r="C912" s="236">
        <v>16</v>
      </c>
      <c r="D912" s="234">
        <f t="shared" si="14"/>
        <v>1</v>
      </c>
    </row>
    <row r="913" spans="1:4">
      <c r="A913" s="245" t="s">
        <v>759</v>
      </c>
      <c r="B913" s="236"/>
      <c r="C913" s="236"/>
      <c r="D913" s="234" t="e">
        <f t="shared" si="14"/>
        <v>#DIV/0!</v>
      </c>
    </row>
    <row r="914" spans="1:4">
      <c r="A914" s="245" t="s">
        <v>760</v>
      </c>
      <c r="B914" s="236">
        <v>260</v>
      </c>
      <c r="C914" s="236">
        <v>260</v>
      </c>
      <c r="D914" s="234">
        <f t="shared" si="14"/>
        <v>1</v>
      </c>
    </row>
    <row r="915" spans="1:4">
      <c r="A915" s="245" t="s">
        <v>761</v>
      </c>
      <c r="B915" s="236"/>
      <c r="C915" s="236"/>
      <c r="D915" s="234" t="e">
        <f t="shared" si="14"/>
        <v>#DIV/0!</v>
      </c>
    </row>
    <row r="916" spans="1:4">
      <c r="A916" s="245" t="s">
        <v>762</v>
      </c>
      <c r="B916" s="236">
        <v>3</v>
      </c>
      <c r="C916" s="236">
        <v>3</v>
      </c>
      <c r="D916" s="234">
        <f t="shared" si="14"/>
        <v>1</v>
      </c>
    </row>
    <row r="917" spans="1:4">
      <c r="A917" s="245" t="s">
        <v>763</v>
      </c>
      <c r="B917" s="236"/>
      <c r="C917" s="236"/>
      <c r="D917" s="234" t="e">
        <f t="shared" si="14"/>
        <v>#DIV/0!</v>
      </c>
    </row>
    <row r="918" spans="1:4">
      <c r="A918" s="245" t="s">
        <v>764</v>
      </c>
      <c r="B918" s="236"/>
      <c r="C918" s="236"/>
      <c r="D918" s="234" t="e">
        <f t="shared" si="14"/>
        <v>#DIV/0!</v>
      </c>
    </row>
    <row r="919" spans="1:4">
      <c r="A919" s="245" t="s">
        <v>765</v>
      </c>
      <c r="B919" s="236"/>
      <c r="C919" s="236"/>
      <c r="D919" s="234" t="e">
        <f t="shared" si="14"/>
        <v>#DIV/0!</v>
      </c>
    </row>
    <row r="920" spans="1:4">
      <c r="A920" s="245" t="s">
        <v>766</v>
      </c>
      <c r="B920" s="236"/>
      <c r="C920" s="236"/>
      <c r="D920" s="234" t="e">
        <f t="shared" si="14"/>
        <v>#DIV/0!</v>
      </c>
    </row>
    <row r="921" spans="1:4">
      <c r="A921" s="245" t="s">
        <v>767</v>
      </c>
      <c r="B921" s="236"/>
      <c r="C921" s="236"/>
      <c r="D921" s="234" t="e">
        <f t="shared" si="14"/>
        <v>#DIV/0!</v>
      </c>
    </row>
    <row r="922" spans="1:4">
      <c r="A922" s="245" t="s">
        <v>768</v>
      </c>
      <c r="B922" s="236"/>
      <c r="C922" s="236"/>
      <c r="D922" s="234" t="e">
        <f t="shared" si="14"/>
        <v>#DIV/0!</v>
      </c>
    </row>
    <row r="923" spans="1:4">
      <c r="A923" s="245" t="s">
        <v>769</v>
      </c>
      <c r="B923" s="236"/>
      <c r="C923" s="236"/>
      <c r="D923" s="234" t="e">
        <f t="shared" si="14"/>
        <v>#DIV/0!</v>
      </c>
    </row>
    <row r="924" spans="1:4">
      <c r="A924" s="245" t="s">
        <v>770</v>
      </c>
      <c r="B924" s="236"/>
      <c r="C924" s="236"/>
      <c r="D924" s="234" t="e">
        <f t="shared" si="14"/>
        <v>#DIV/0!</v>
      </c>
    </row>
    <row r="925" spans="1:4">
      <c r="A925" s="245" t="s">
        <v>771</v>
      </c>
      <c r="B925" s="236"/>
      <c r="C925" s="236"/>
      <c r="D925" s="234" t="e">
        <f t="shared" si="14"/>
        <v>#DIV/0!</v>
      </c>
    </row>
    <row r="926" spans="1:4">
      <c r="A926" s="245" t="s">
        <v>772</v>
      </c>
      <c r="B926" s="236"/>
      <c r="C926" s="236"/>
      <c r="D926" s="234" t="e">
        <f t="shared" si="14"/>
        <v>#DIV/0!</v>
      </c>
    </row>
    <row r="927" spans="1:4">
      <c r="A927" s="245" t="s">
        <v>773</v>
      </c>
      <c r="B927" s="236">
        <v>1662</v>
      </c>
      <c r="C927" s="236">
        <v>1655</v>
      </c>
      <c r="D927" s="234">
        <f t="shared" si="14"/>
        <v>0.995788206979543</v>
      </c>
    </row>
    <row r="928" spans="1:4">
      <c r="A928" s="245" t="s">
        <v>774</v>
      </c>
      <c r="B928" s="233">
        <f>SUM(B929:B937)</f>
        <v>0</v>
      </c>
      <c r="C928" s="233">
        <f>SUM(C929:C937)</f>
        <v>0</v>
      </c>
      <c r="D928" s="234" t="e">
        <f t="shared" si="14"/>
        <v>#DIV/0!</v>
      </c>
    </row>
    <row r="929" spans="1:4">
      <c r="A929" s="245" t="s">
        <v>73</v>
      </c>
      <c r="B929" s="233"/>
      <c r="C929" s="233"/>
      <c r="D929" s="234" t="e">
        <f t="shared" si="14"/>
        <v>#DIV/0!</v>
      </c>
    </row>
    <row r="930" spans="1:4">
      <c r="A930" s="245" t="s">
        <v>74</v>
      </c>
      <c r="B930" s="233"/>
      <c r="C930" s="233"/>
      <c r="D930" s="234" t="e">
        <f t="shared" si="14"/>
        <v>#DIV/0!</v>
      </c>
    </row>
    <row r="931" spans="1:4">
      <c r="A931" s="245" t="s">
        <v>75</v>
      </c>
      <c r="B931" s="233"/>
      <c r="C931" s="233"/>
      <c r="D931" s="234" t="e">
        <f t="shared" si="14"/>
        <v>#DIV/0!</v>
      </c>
    </row>
    <row r="932" spans="1:4">
      <c r="A932" s="245" t="s">
        <v>775</v>
      </c>
      <c r="B932" s="233"/>
      <c r="C932" s="233"/>
      <c r="D932" s="234" t="e">
        <f t="shared" si="14"/>
        <v>#DIV/0!</v>
      </c>
    </row>
    <row r="933" spans="1:4">
      <c r="A933" s="245" t="s">
        <v>776</v>
      </c>
      <c r="B933" s="233"/>
      <c r="C933" s="233"/>
      <c r="D933" s="234" t="e">
        <f t="shared" si="14"/>
        <v>#DIV/0!</v>
      </c>
    </row>
    <row r="934" spans="1:4">
      <c r="A934" s="245" t="s">
        <v>777</v>
      </c>
      <c r="B934" s="233"/>
      <c r="C934" s="233"/>
      <c r="D934" s="234" t="e">
        <f t="shared" si="14"/>
        <v>#DIV/0!</v>
      </c>
    </row>
    <row r="935" spans="1:4">
      <c r="A935" s="245" t="s">
        <v>778</v>
      </c>
      <c r="B935" s="233"/>
      <c r="C935" s="233"/>
      <c r="D935" s="234" t="e">
        <f t="shared" si="14"/>
        <v>#DIV/0!</v>
      </c>
    </row>
    <row r="936" spans="1:4">
      <c r="A936" s="245" t="s">
        <v>779</v>
      </c>
      <c r="B936" s="233"/>
      <c r="C936" s="233"/>
      <c r="D936" s="234" t="e">
        <f t="shared" si="14"/>
        <v>#DIV/0!</v>
      </c>
    </row>
    <row r="937" spans="1:4">
      <c r="A937" s="245" t="s">
        <v>780</v>
      </c>
      <c r="B937" s="233"/>
      <c r="C937" s="233"/>
      <c r="D937" s="234" t="e">
        <f t="shared" si="14"/>
        <v>#DIV/0!</v>
      </c>
    </row>
    <row r="938" spans="1:4">
      <c r="A938" s="245" t="s">
        <v>781</v>
      </c>
      <c r="B938" s="233">
        <f>SUM(B939:B947)</f>
        <v>0</v>
      </c>
      <c r="C938" s="233">
        <f>SUM(C939:C947)</f>
        <v>0</v>
      </c>
      <c r="D938" s="234" t="e">
        <f t="shared" si="14"/>
        <v>#DIV/0!</v>
      </c>
    </row>
    <row r="939" spans="1:4">
      <c r="A939" s="245" t="s">
        <v>73</v>
      </c>
      <c r="B939" s="233"/>
      <c r="C939" s="233"/>
      <c r="D939" s="234" t="e">
        <f t="shared" si="14"/>
        <v>#DIV/0!</v>
      </c>
    </row>
    <row r="940" spans="1:4">
      <c r="A940" s="245" t="s">
        <v>74</v>
      </c>
      <c r="B940" s="233"/>
      <c r="C940" s="233"/>
      <c r="D940" s="234" t="e">
        <f t="shared" si="14"/>
        <v>#DIV/0!</v>
      </c>
    </row>
    <row r="941" spans="1:4">
      <c r="A941" s="245" t="s">
        <v>75</v>
      </c>
      <c r="B941" s="233"/>
      <c r="C941" s="233"/>
      <c r="D941" s="234" t="e">
        <f t="shared" si="14"/>
        <v>#DIV/0!</v>
      </c>
    </row>
    <row r="942" spans="1:4">
      <c r="A942" s="245" t="s">
        <v>782</v>
      </c>
      <c r="B942" s="233"/>
      <c r="C942" s="233"/>
      <c r="D942" s="234" t="e">
        <f t="shared" si="14"/>
        <v>#DIV/0!</v>
      </c>
    </row>
    <row r="943" spans="1:4">
      <c r="A943" s="245" t="s">
        <v>783</v>
      </c>
      <c r="B943" s="233"/>
      <c r="C943" s="233"/>
      <c r="D943" s="234" t="e">
        <f t="shared" si="14"/>
        <v>#DIV/0!</v>
      </c>
    </row>
    <row r="944" spans="1:4">
      <c r="A944" s="245" t="s">
        <v>784</v>
      </c>
      <c r="B944" s="233"/>
      <c r="C944" s="233"/>
      <c r="D944" s="234" t="e">
        <f t="shared" si="14"/>
        <v>#DIV/0!</v>
      </c>
    </row>
    <row r="945" spans="1:4">
      <c r="A945" s="245" t="s">
        <v>785</v>
      </c>
      <c r="B945" s="233"/>
      <c r="C945" s="233"/>
      <c r="D945" s="234" t="e">
        <f t="shared" si="14"/>
        <v>#DIV/0!</v>
      </c>
    </row>
    <row r="946" spans="1:4">
      <c r="A946" s="245" t="s">
        <v>786</v>
      </c>
      <c r="B946" s="233"/>
      <c r="C946" s="233"/>
      <c r="D946" s="234" t="e">
        <f t="shared" si="14"/>
        <v>#DIV/0!</v>
      </c>
    </row>
    <row r="947" spans="1:4">
      <c r="A947" s="245" t="s">
        <v>787</v>
      </c>
      <c r="B947" s="233"/>
      <c r="C947" s="233"/>
      <c r="D947" s="234" t="e">
        <f t="shared" si="14"/>
        <v>#DIV/0!</v>
      </c>
    </row>
    <row r="948" spans="1:4">
      <c r="A948" s="245" t="s">
        <v>788</v>
      </c>
      <c r="B948" s="233">
        <f>SUM(B949:B952)</f>
        <v>249</v>
      </c>
      <c r="C948" s="233">
        <f>SUM(C949:C952)</f>
        <v>249</v>
      </c>
      <c r="D948" s="234">
        <f t="shared" si="14"/>
        <v>1</v>
      </c>
    </row>
    <row r="949" spans="1:4">
      <c r="A949" s="245" t="s">
        <v>789</v>
      </c>
      <c r="B949" s="236">
        <v>54</v>
      </c>
      <c r="C949" s="236">
        <v>54</v>
      </c>
      <c r="D949" s="234">
        <f t="shared" si="14"/>
        <v>1</v>
      </c>
    </row>
    <row r="950" spans="1:4">
      <c r="A950" s="245" t="s">
        <v>790</v>
      </c>
      <c r="B950" s="236">
        <v>195</v>
      </c>
      <c r="C950" s="236">
        <v>195</v>
      </c>
      <c r="D950" s="234">
        <f t="shared" si="14"/>
        <v>1</v>
      </c>
    </row>
    <row r="951" spans="1:4">
      <c r="A951" s="245" t="s">
        <v>791</v>
      </c>
      <c r="B951" s="233"/>
      <c r="C951" s="233"/>
      <c r="D951" s="234" t="e">
        <f t="shared" si="14"/>
        <v>#DIV/0!</v>
      </c>
    </row>
    <row r="952" spans="1:4">
      <c r="A952" s="245" t="s">
        <v>792</v>
      </c>
      <c r="B952" s="233"/>
      <c r="C952" s="233"/>
      <c r="D952" s="234" t="e">
        <f t="shared" si="14"/>
        <v>#DIV/0!</v>
      </c>
    </row>
    <row r="953" spans="1:4">
      <c r="A953" s="245" t="s">
        <v>793</v>
      </c>
      <c r="B953" s="233">
        <f>SUM(B954:B959)</f>
        <v>0</v>
      </c>
      <c r="C953" s="233">
        <f>SUM(C954:C959)</f>
        <v>0</v>
      </c>
      <c r="D953" s="234" t="e">
        <f t="shared" si="14"/>
        <v>#DIV/0!</v>
      </c>
    </row>
    <row r="954" spans="1:4">
      <c r="A954" s="245" t="s">
        <v>73</v>
      </c>
      <c r="B954" s="233"/>
      <c r="C954" s="233"/>
      <c r="D954" s="234" t="e">
        <f t="shared" si="14"/>
        <v>#DIV/0!</v>
      </c>
    </row>
    <row r="955" spans="1:4">
      <c r="A955" s="245" t="s">
        <v>74</v>
      </c>
      <c r="B955" s="233"/>
      <c r="C955" s="233"/>
      <c r="D955" s="234" t="e">
        <f t="shared" si="14"/>
        <v>#DIV/0!</v>
      </c>
    </row>
    <row r="956" spans="1:4">
      <c r="A956" s="245" t="s">
        <v>75</v>
      </c>
      <c r="B956" s="233"/>
      <c r="C956" s="233"/>
      <c r="D956" s="234" t="e">
        <f t="shared" si="14"/>
        <v>#DIV/0!</v>
      </c>
    </row>
    <row r="957" spans="1:4">
      <c r="A957" s="245" t="s">
        <v>779</v>
      </c>
      <c r="B957" s="233"/>
      <c r="C957" s="233"/>
      <c r="D957" s="234" t="e">
        <f t="shared" si="14"/>
        <v>#DIV/0!</v>
      </c>
    </row>
    <row r="958" spans="1:4">
      <c r="A958" s="245" t="s">
        <v>794</v>
      </c>
      <c r="B958" s="233"/>
      <c r="C958" s="233"/>
      <c r="D958" s="234" t="e">
        <f t="shared" si="14"/>
        <v>#DIV/0!</v>
      </c>
    </row>
    <row r="959" spans="1:4">
      <c r="A959" s="245" t="s">
        <v>795</v>
      </c>
      <c r="B959" s="233"/>
      <c r="C959" s="233"/>
      <c r="D959" s="234" t="e">
        <f t="shared" si="14"/>
        <v>#DIV/0!</v>
      </c>
    </row>
    <row r="960" spans="1:4">
      <c r="A960" s="245" t="s">
        <v>796</v>
      </c>
      <c r="B960" s="233">
        <f>SUM(B961:B964)</f>
        <v>0</v>
      </c>
      <c r="C960" s="233">
        <f>SUM(C961:C964)</f>
        <v>0</v>
      </c>
      <c r="D960" s="234" t="e">
        <f t="shared" si="14"/>
        <v>#DIV/0!</v>
      </c>
    </row>
    <row r="961" spans="1:4">
      <c r="A961" s="245" t="s">
        <v>797</v>
      </c>
      <c r="B961" s="233"/>
      <c r="C961" s="233"/>
      <c r="D961" s="234" t="e">
        <f t="shared" si="14"/>
        <v>#DIV/0!</v>
      </c>
    </row>
    <row r="962" spans="1:4">
      <c r="A962" s="245" t="s">
        <v>798</v>
      </c>
      <c r="B962" s="233"/>
      <c r="C962" s="233"/>
      <c r="D962" s="234" t="e">
        <f t="shared" si="14"/>
        <v>#DIV/0!</v>
      </c>
    </row>
    <row r="963" spans="1:4">
      <c r="A963" s="245" t="s">
        <v>799</v>
      </c>
      <c r="B963" s="233"/>
      <c r="C963" s="233"/>
      <c r="D963" s="234" t="e">
        <f t="shared" si="14"/>
        <v>#DIV/0!</v>
      </c>
    </row>
    <row r="964" spans="1:4">
      <c r="A964" s="245" t="s">
        <v>800</v>
      </c>
      <c r="B964" s="233"/>
      <c r="C964" s="233"/>
      <c r="D964" s="234" t="e">
        <f t="shared" si="14"/>
        <v>#DIV/0!</v>
      </c>
    </row>
    <row r="965" spans="1:4">
      <c r="A965" s="245" t="s">
        <v>801</v>
      </c>
      <c r="B965" s="233">
        <f>SUM(B966:B967)</f>
        <v>3</v>
      </c>
      <c r="C965" s="233">
        <f>SUM(C966:C967)</f>
        <v>3</v>
      </c>
      <c r="D965" s="234">
        <f t="shared" si="14"/>
        <v>1</v>
      </c>
    </row>
    <row r="966" spans="1:4">
      <c r="A966" s="245" t="s">
        <v>802</v>
      </c>
      <c r="B966" s="233">
        <v>3</v>
      </c>
      <c r="C966" s="233">
        <v>3</v>
      </c>
      <c r="D966" s="234">
        <f t="shared" si="14"/>
        <v>1</v>
      </c>
    </row>
    <row r="967" spans="1:4">
      <c r="A967" s="245" t="s">
        <v>803</v>
      </c>
      <c r="B967" s="233"/>
      <c r="C967" s="233"/>
      <c r="D967" s="234" t="e">
        <f t="shared" ref="D967:D1030" si="15">C967/B967</f>
        <v>#DIV/0!</v>
      </c>
    </row>
    <row r="968" spans="1:4">
      <c r="A968" s="245" t="s">
        <v>804</v>
      </c>
      <c r="B968" s="233">
        <f>SUM(B969,B979,B995,B1000,B1011,B1018,B1026)</f>
        <v>1370</v>
      </c>
      <c r="C968" s="233">
        <f>SUM(C969,C979,C995,C1000,C1011,C1018,C1026)</f>
        <v>1400</v>
      </c>
      <c r="D968" s="234">
        <f t="shared" si="15"/>
        <v>1.02189781021898</v>
      </c>
    </row>
    <row r="969" spans="1:4">
      <c r="A969" s="245" t="s">
        <v>805</v>
      </c>
      <c r="B969" s="233">
        <f>SUM(B970:B978)</f>
        <v>0</v>
      </c>
      <c r="C969" s="233">
        <f>SUM(C970:C978)</f>
        <v>0</v>
      </c>
      <c r="D969" s="234" t="e">
        <f t="shared" si="15"/>
        <v>#DIV/0!</v>
      </c>
    </row>
    <row r="970" spans="1:4">
      <c r="A970" s="245" t="s">
        <v>73</v>
      </c>
      <c r="B970" s="233"/>
      <c r="C970" s="233"/>
      <c r="D970" s="234" t="e">
        <f t="shared" si="15"/>
        <v>#DIV/0!</v>
      </c>
    </row>
    <row r="971" spans="1:4">
      <c r="A971" s="245" t="s">
        <v>74</v>
      </c>
      <c r="B971" s="233"/>
      <c r="C971" s="233"/>
      <c r="D971" s="234" t="e">
        <f t="shared" si="15"/>
        <v>#DIV/0!</v>
      </c>
    </row>
    <row r="972" spans="1:4">
      <c r="A972" s="245" t="s">
        <v>75</v>
      </c>
      <c r="B972" s="233"/>
      <c r="C972" s="233"/>
      <c r="D972" s="234" t="e">
        <f t="shared" si="15"/>
        <v>#DIV/0!</v>
      </c>
    </row>
    <row r="973" spans="1:4">
      <c r="A973" s="245" t="s">
        <v>806</v>
      </c>
      <c r="B973" s="233"/>
      <c r="C973" s="233"/>
      <c r="D973" s="234" t="e">
        <f t="shared" si="15"/>
        <v>#DIV/0!</v>
      </c>
    </row>
    <row r="974" spans="1:4">
      <c r="A974" s="245" t="s">
        <v>807</v>
      </c>
      <c r="B974" s="233"/>
      <c r="C974" s="233"/>
      <c r="D974" s="234" t="e">
        <f t="shared" si="15"/>
        <v>#DIV/0!</v>
      </c>
    </row>
    <row r="975" spans="1:4">
      <c r="A975" s="245" t="s">
        <v>808</v>
      </c>
      <c r="B975" s="233"/>
      <c r="C975" s="233"/>
      <c r="D975" s="234" t="e">
        <f t="shared" si="15"/>
        <v>#DIV/0!</v>
      </c>
    </row>
    <row r="976" spans="1:4">
      <c r="A976" s="245" t="s">
        <v>809</v>
      </c>
      <c r="B976" s="233"/>
      <c r="C976" s="233"/>
      <c r="D976" s="234" t="e">
        <f t="shared" si="15"/>
        <v>#DIV/0!</v>
      </c>
    </row>
    <row r="977" spans="1:4">
      <c r="A977" s="245" t="s">
        <v>810</v>
      </c>
      <c r="B977" s="233"/>
      <c r="C977" s="233"/>
      <c r="D977" s="234" t="e">
        <f t="shared" si="15"/>
        <v>#DIV/0!</v>
      </c>
    </row>
    <row r="978" spans="1:4">
      <c r="A978" s="245" t="s">
        <v>811</v>
      </c>
      <c r="B978" s="233"/>
      <c r="C978" s="233"/>
      <c r="D978" s="234" t="e">
        <f t="shared" si="15"/>
        <v>#DIV/0!</v>
      </c>
    </row>
    <row r="979" spans="1:4">
      <c r="A979" s="245" t="s">
        <v>812</v>
      </c>
      <c r="B979" s="233">
        <f>SUM(B980:B994)</f>
        <v>57</v>
      </c>
      <c r="C979" s="233">
        <f>SUM(C980:C994)</f>
        <v>57</v>
      </c>
      <c r="D979" s="234">
        <f t="shared" si="15"/>
        <v>1</v>
      </c>
    </row>
    <row r="980" spans="1:4">
      <c r="A980" s="245" t="s">
        <v>73</v>
      </c>
      <c r="B980" s="233"/>
      <c r="C980" s="233"/>
      <c r="D980" s="234" t="e">
        <f t="shared" si="15"/>
        <v>#DIV/0!</v>
      </c>
    </row>
    <row r="981" spans="1:4">
      <c r="A981" s="245" t="s">
        <v>74</v>
      </c>
      <c r="B981" s="233"/>
      <c r="C981" s="233"/>
      <c r="D981" s="234" t="e">
        <f t="shared" si="15"/>
        <v>#DIV/0!</v>
      </c>
    </row>
    <row r="982" spans="1:4">
      <c r="A982" s="245" t="s">
        <v>75</v>
      </c>
      <c r="B982" s="233"/>
      <c r="C982" s="233"/>
      <c r="D982" s="234" t="e">
        <f t="shared" si="15"/>
        <v>#DIV/0!</v>
      </c>
    </row>
    <row r="983" spans="1:4">
      <c r="A983" s="245" t="s">
        <v>813</v>
      </c>
      <c r="B983" s="233"/>
      <c r="C983" s="233"/>
      <c r="D983" s="234" t="e">
        <f t="shared" si="15"/>
        <v>#DIV/0!</v>
      </c>
    </row>
    <row r="984" spans="1:4">
      <c r="A984" s="245" t="s">
        <v>814</v>
      </c>
      <c r="B984" s="233"/>
      <c r="C984" s="233"/>
      <c r="D984" s="234" t="e">
        <f t="shared" si="15"/>
        <v>#DIV/0!</v>
      </c>
    </row>
    <row r="985" spans="1:4">
      <c r="A985" s="245" t="s">
        <v>815</v>
      </c>
      <c r="B985" s="233"/>
      <c r="C985" s="233"/>
      <c r="D985" s="234" t="e">
        <f t="shared" si="15"/>
        <v>#DIV/0!</v>
      </c>
    </row>
    <row r="986" spans="1:4">
      <c r="A986" s="245" t="s">
        <v>816</v>
      </c>
      <c r="B986" s="233"/>
      <c r="C986" s="233"/>
      <c r="D986" s="234" t="e">
        <f t="shared" si="15"/>
        <v>#DIV/0!</v>
      </c>
    </row>
    <row r="987" spans="1:4">
      <c r="A987" s="245" t="s">
        <v>817</v>
      </c>
      <c r="B987" s="233"/>
      <c r="C987" s="233"/>
      <c r="D987" s="234" t="e">
        <f t="shared" si="15"/>
        <v>#DIV/0!</v>
      </c>
    </row>
    <row r="988" spans="1:4">
      <c r="A988" s="245" t="s">
        <v>818</v>
      </c>
      <c r="B988" s="233"/>
      <c r="C988" s="233"/>
      <c r="D988" s="234" t="e">
        <f t="shared" si="15"/>
        <v>#DIV/0!</v>
      </c>
    </row>
    <row r="989" spans="1:4">
      <c r="A989" s="245" t="s">
        <v>819</v>
      </c>
      <c r="B989" s="233"/>
      <c r="C989" s="233"/>
      <c r="D989" s="234" t="e">
        <f t="shared" si="15"/>
        <v>#DIV/0!</v>
      </c>
    </row>
    <row r="990" spans="1:4">
      <c r="A990" s="245" t="s">
        <v>820</v>
      </c>
      <c r="B990" s="233"/>
      <c r="C990" s="233"/>
      <c r="D990" s="234" t="e">
        <f t="shared" si="15"/>
        <v>#DIV/0!</v>
      </c>
    </row>
    <row r="991" spans="1:4">
      <c r="A991" s="245" t="s">
        <v>821</v>
      </c>
      <c r="B991" s="233"/>
      <c r="C991" s="233"/>
      <c r="D991" s="234" t="e">
        <f t="shared" si="15"/>
        <v>#DIV/0!</v>
      </c>
    </row>
    <row r="992" spans="1:4">
      <c r="A992" s="245" t="s">
        <v>822</v>
      </c>
      <c r="B992" s="233"/>
      <c r="C992" s="233"/>
      <c r="D992" s="234" t="e">
        <f t="shared" si="15"/>
        <v>#DIV/0!</v>
      </c>
    </row>
    <row r="993" spans="1:4">
      <c r="A993" s="245" t="s">
        <v>823</v>
      </c>
      <c r="B993" s="233"/>
      <c r="C993" s="233"/>
      <c r="D993" s="234" t="e">
        <f t="shared" si="15"/>
        <v>#DIV/0!</v>
      </c>
    </row>
    <row r="994" spans="1:4">
      <c r="A994" s="245" t="s">
        <v>824</v>
      </c>
      <c r="B994" s="233">
        <v>57</v>
      </c>
      <c r="C994" s="233">
        <v>57</v>
      </c>
      <c r="D994" s="234">
        <f t="shared" si="15"/>
        <v>1</v>
      </c>
    </row>
    <row r="995" spans="1:4">
      <c r="A995" s="245" t="s">
        <v>825</v>
      </c>
      <c r="B995" s="233">
        <f>SUM(B996:B999)</f>
        <v>0</v>
      </c>
      <c r="C995" s="233">
        <f>SUM(C996:C999)</f>
        <v>0</v>
      </c>
      <c r="D995" s="234" t="e">
        <f t="shared" si="15"/>
        <v>#DIV/0!</v>
      </c>
    </row>
    <row r="996" spans="1:4">
      <c r="A996" s="245" t="s">
        <v>73</v>
      </c>
      <c r="B996" s="233"/>
      <c r="C996" s="233"/>
      <c r="D996" s="234" t="e">
        <f t="shared" si="15"/>
        <v>#DIV/0!</v>
      </c>
    </row>
    <row r="997" spans="1:4">
      <c r="A997" s="245" t="s">
        <v>74</v>
      </c>
      <c r="B997" s="233"/>
      <c r="C997" s="233"/>
      <c r="D997" s="234" t="e">
        <f t="shared" si="15"/>
        <v>#DIV/0!</v>
      </c>
    </row>
    <row r="998" spans="1:4">
      <c r="A998" s="245" t="s">
        <v>75</v>
      </c>
      <c r="B998" s="233"/>
      <c r="C998" s="233"/>
      <c r="D998" s="234" t="e">
        <f t="shared" si="15"/>
        <v>#DIV/0!</v>
      </c>
    </row>
    <row r="999" spans="1:4">
      <c r="A999" s="245" t="s">
        <v>826</v>
      </c>
      <c r="B999" s="233"/>
      <c r="C999" s="233"/>
      <c r="D999" s="234" t="e">
        <f t="shared" si="15"/>
        <v>#DIV/0!</v>
      </c>
    </row>
    <row r="1000" spans="1:4">
      <c r="A1000" s="245" t="s">
        <v>827</v>
      </c>
      <c r="B1000" s="233">
        <f>SUM(B1001:B1010)</f>
        <v>1273</v>
      </c>
      <c r="C1000" s="233">
        <f>SUM(C1001:C1010)</f>
        <v>1303</v>
      </c>
      <c r="D1000" s="234">
        <f t="shared" si="15"/>
        <v>1.02356637863315</v>
      </c>
    </row>
    <row r="1001" spans="1:4">
      <c r="A1001" s="245" t="s">
        <v>73</v>
      </c>
      <c r="B1001" s="236">
        <v>255</v>
      </c>
      <c r="C1001" s="236">
        <v>255</v>
      </c>
      <c r="D1001" s="234">
        <f t="shared" si="15"/>
        <v>1</v>
      </c>
    </row>
    <row r="1002" spans="1:4">
      <c r="A1002" s="245" t="s">
        <v>74</v>
      </c>
      <c r="B1002" s="236"/>
      <c r="C1002" s="236"/>
      <c r="D1002" s="234" t="e">
        <f t="shared" si="15"/>
        <v>#DIV/0!</v>
      </c>
    </row>
    <row r="1003" spans="1:4">
      <c r="A1003" s="245" t="s">
        <v>75</v>
      </c>
      <c r="B1003" s="236"/>
      <c r="C1003" s="236"/>
      <c r="D1003" s="234" t="e">
        <f t="shared" si="15"/>
        <v>#DIV/0!</v>
      </c>
    </row>
    <row r="1004" spans="1:4">
      <c r="A1004" s="245" t="s">
        <v>828</v>
      </c>
      <c r="B1004" s="236"/>
      <c r="C1004" s="236"/>
      <c r="D1004" s="234" t="e">
        <f t="shared" si="15"/>
        <v>#DIV/0!</v>
      </c>
    </row>
    <row r="1005" spans="1:4">
      <c r="A1005" s="245" t="s">
        <v>829</v>
      </c>
      <c r="B1005" s="236"/>
      <c r="C1005" s="236"/>
      <c r="D1005" s="234" t="e">
        <f t="shared" si="15"/>
        <v>#DIV/0!</v>
      </c>
    </row>
    <row r="1006" spans="1:4">
      <c r="A1006" s="245" t="s">
        <v>830</v>
      </c>
      <c r="B1006" s="236"/>
      <c r="C1006" s="236"/>
      <c r="D1006" s="234" t="e">
        <f t="shared" si="15"/>
        <v>#DIV/0!</v>
      </c>
    </row>
    <row r="1007" spans="1:4">
      <c r="A1007" s="245" t="s">
        <v>831</v>
      </c>
      <c r="B1007" s="236"/>
      <c r="C1007" s="236"/>
      <c r="D1007" s="234" t="e">
        <f t="shared" si="15"/>
        <v>#DIV/0!</v>
      </c>
    </row>
    <row r="1008" spans="1:4">
      <c r="A1008" s="245" t="s">
        <v>832</v>
      </c>
      <c r="B1008" s="236"/>
      <c r="C1008" s="236"/>
      <c r="D1008" s="234" t="e">
        <f t="shared" si="15"/>
        <v>#DIV/0!</v>
      </c>
    </row>
    <row r="1009" spans="1:4">
      <c r="A1009" s="245" t="s">
        <v>82</v>
      </c>
      <c r="B1009" s="236"/>
      <c r="C1009" s="236"/>
      <c r="D1009" s="234" t="e">
        <f t="shared" si="15"/>
        <v>#DIV/0!</v>
      </c>
    </row>
    <row r="1010" spans="1:4">
      <c r="A1010" s="245" t="s">
        <v>833</v>
      </c>
      <c r="B1010" s="236">
        <v>1018</v>
      </c>
      <c r="C1010" s="236">
        <v>1048</v>
      </c>
      <c r="D1010" s="234">
        <f t="shared" si="15"/>
        <v>1.0294695481336</v>
      </c>
    </row>
    <row r="1011" spans="1:4">
      <c r="A1011" s="245" t="s">
        <v>834</v>
      </c>
      <c r="B1011" s="233">
        <f>SUM(B1012:B1017)</f>
        <v>0</v>
      </c>
      <c r="C1011" s="233">
        <f>SUM(C1012:C1017)</f>
        <v>0</v>
      </c>
      <c r="D1011" s="234" t="e">
        <f t="shared" si="15"/>
        <v>#DIV/0!</v>
      </c>
    </row>
    <row r="1012" spans="1:4">
      <c r="A1012" s="245" t="s">
        <v>73</v>
      </c>
      <c r="B1012" s="233"/>
      <c r="C1012" s="233"/>
      <c r="D1012" s="234" t="e">
        <f t="shared" si="15"/>
        <v>#DIV/0!</v>
      </c>
    </row>
    <row r="1013" spans="1:4">
      <c r="A1013" s="245" t="s">
        <v>74</v>
      </c>
      <c r="B1013" s="233"/>
      <c r="C1013" s="233"/>
      <c r="D1013" s="234" t="e">
        <f t="shared" si="15"/>
        <v>#DIV/0!</v>
      </c>
    </row>
    <row r="1014" spans="1:4">
      <c r="A1014" s="245" t="s">
        <v>75</v>
      </c>
      <c r="B1014" s="233"/>
      <c r="C1014" s="233"/>
      <c r="D1014" s="234" t="e">
        <f t="shared" si="15"/>
        <v>#DIV/0!</v>
      </c>
    </row>
    <row r="1015" spans="1:4">
      <c r="A1015" s="245" t="s">
        <v>835</v>
      </c>
      <c r="B1015" s="233"/>
      <c r="C1015" s="233"/>
      <c r="D1015" s="234" t="e">
        <f t="shared" si="15"/>
        <v>#DIV/0!</v>
      </c>
    </row>
    <row r="1016" spans="1:4">
      <c r="A1016" s="245" t="s">
        <v>836</v>
      </c>
      <c r="B1016" s="233"/>
      <c r="C1016" s="233"/>
      <c r="D1016" s="234" t="e">
        <f t="shared" si="15"/>
        <v>#DIV/0!</v>
      </c>
    </row>
    <row r="1017" spans="1:4">
      <c r="A1017" s="245" t="s">
        <v>837</v>
      </c>
      <c r="B1017" s="233"/>
      <c r="C1017" s="233"/>
      <c r="D1017" s="234" t="e">
        <f t="shared" si="15"/>
        <v>#DIV/0!</v>
      </c>
    </row>
    <row r="1018" spans="1:4">
      <c r="A1018" s="245" t="s">
        <v>838</v>
      </c>
      <c r="B1018" s="233">
        <f>SUM(B1019:B1025)</f>
        <v>40</v>
      </c>
      <c r="C1018" s="233">
        <f>SUM(C1019:C1025)</f>
        <v>40</v>
      </c>
      <c r="D1018" s="234">
        <f t="shared" si="15"/>
        <v>1</v>
      </c>
    </row>
    <row r="1019" spans="1:4">
      <c r="A1019" s="245" t="s">
        <v>73</v>
      </c>
      <c r="B1019" s="233"/>
      <c r="C1019" s="233"/>
      <c r="D1019" s="234" t="e">
        <f t="shared" si="15"/>
        <v>#DIV/0!</v>
      </c>
    </row>
    <row r="1020" spans="1:4">
      <c r="A1020" s="245" t="s">
        <v>74</v>
      </c>
      <c r="B1020" s="233"/>
      <c r="C1020" s="233"/>
      <c r="D1020" s="234" t="e">
        <f t="shared" si="15"/>
        <v>#DIV/0!</v>
      </c>
    </row>
    <row r="1021" spans="1:4">
      <c r="A1021" s="245" t="s">
        <v>75</v>
      </c>
      <c r="B1021" s="233"/>
      <c r="C1021" s="233"/>
      <c r="D1021" s="234" t="e">
        <f t="shared" si="15"/>
        <v>#DIV/0!</v>
      </c>
    </row>
    <row r="1022" spans="1:4">
      <c r="A1022" s="245" t="s">
        <v>839</v>
      </c>
      <c r="B1022" s="233"/>
      <c r="C1022" s="233"/>
      <c r="D1022" s="234" t="e">
        <f t="shared" si="15"/>
        <v>#DIV/0!</v>
      </c>
    </row>
    <row r="1023" spans="1:4">
      <c r="A1023" s="245" t="s">
        <v>840</v>
      </c>
      <c r="B1023" s="233">
        <v>40</v>
      </c>
      <c r="C1023" s="233">
        <v>40</v>
      </c>
      <c r="D1023" s="234">
        <f t="shared" si="15"/>
        <v>1</v>
      </c>
    </row>
    <row r="1024" spans="1:4">
      <c r="A1024" s="245" t="s">
        <v>841</v>
      </c>
      <c r="B1024" s="233"/>
      <c r="C1024" s="233"/>
      <c r="D1024" s="234" t="e">
        <f t="shared" si="15"/>
        <v>#DIV/0!</v>
      </c>
    </row>
    <row r="1025" spans="1:4">
      <c r="A1025" s="245" t="s">
        <v>842</v>
      </c>
      <c r="B1025" s="233"/>
      <c r="C1025" s="233"/>
      <c r="D1025" s="234" t="e">
        <f t="shared" si="15"/>
        <v>#DIV/0!</v>
      </c>
    </row>
    <row r="1026" spans="1:4">
      <c r="A1026" s="245" t="s">
        <v>843</v>
      </c>
      <c r="B1026" s="233">
        <f>SUM(B1027:B1031)</f>
        <v>0</v>
      </c>
      <c r="C1026" s="233">
        <f>SUM(C1027:C1031)</f>
        <v>0</v>
      </c>
      <c r="D1026" s="234" t="e">
        <f t="shared" si="15"/>
        <v>#DIV/0!</v>
      </c>
    </row>
    <row r="1027" spans="1:4">
      <c r="A1027" s="245" t="s">
        <v>844</v>
      </c>
      <c r="B1027" s="233"/>
      <c r="C1027" s="233"/>
      <c r="D1027" s="234" t="e">
        <f t="shared" si="15"/>
        <v>#DIV/0!</v>
      </c>
    </row>
    <row r="1028" spans="1:4">
      <c r="A1028" s="245" t="s">
        <v>845</v>
      </c>
      <c r="B1028" s="233"/>
      <c r="C1028" s="233"/>
      <c r="D1028" s="234" t="e">
        <f t="shared" si="15"/>
        <v>#DIV/0!</v>
      </c>
    </row>
    <row r="1029" spans="1:4">
      <c r="A1029" s="245" t="s">
        <v>846</v>
      </c>
      <c r="B1029" s="233"/>
      <c r="C1029" s="233"/>
      <c r="D1029" s="234" t="e">
        <f t="shared" si="15"/>
        <v>#DIV/0!</v>
      </c>
    </row>
    <row r="1030" spans="1:4">
      <c r="A1030" s="245" t="s">
        <v>847</v>
      </c>
      <c r="B1030" s="233"/>
      <c r="C1030" s="233"/>
      <c r="D1030" s="234" t="e">
        <f t="shared" si="15"/>
        <v>#DIV/0!</v>
      </c>
    </row>
    <row r="1031" spans="1:4">
      <c r="A1031" s="245" t="s">
        <v>848</v>
      </c>
      <c r="B1031" s="233"/>
      <c r="C1031" s="233"/>
      <c r="D1031" s="234" t="e">
        <f t="shared" ref="D1031:D1094" si="16">C1031/B1031</f>
        <v>#DIV/0!</v>
      </c>
    </row>
    <row r="1032" spans="1:4">
      <c r="A1032" s="245" t="s">
        <v>849</v>
      </c>
      <c r="B1032" s="233">
        <f>SUM(B1033,B1043,B1049)</f>
        <v>1401</v>
      </c>
      <c r="C1032" s="233">
        <f>SUM(C1033,C1043,C1049)</f>
        <v>1400</v>
      </c>
      <c r="D1032" s="234">
        <f t="shared" si="16"/>
        <v>0.999286224125625</v>
      </c>
    </row>
    <row r="1033" spans="1:4">
      <c r="A1033" s="245" t="s">
        <v>850</v>
      </c>
      <c r="B1033" s="233">
        <f>SUM(B1034:B1042)</f>
        <v>907</v>
      </c>
      <c r="C1033" s="233">
        <f>SUM(C1034:C1042)</f>
        <v>906</v>
      </c>
      <c r="D1033" s="234">
        <f t="shared" si="16"/>
        <v>0.998897464167585</v>
      </c>
    </row>
    <row r="1034" spans="1:4">
      <c r="A1034" s="245" t="s">
        <v>73</v>
      </c>
      <c r="B1034" s="236">
        <v>172</v>
      </c>
      <c r="C1034" s="236">
        <v>172</v>
      </c>
      <c r="D1034" s="234">
        <f t="shared" si="16"/>
        <v>1</v>
      </c>
    </row>
    <row r="1035" spans="1:4">
      <c r="A1035" s="245" t="s">
        <v>74</v>
      </c>
      <c r="B1035" s="236">
        <v>140</v>
      </c>
      <c r="C1035" s="236">
        <v>140</v>
      </c>
      <c r="D1035" s="234">
        <f t="shared" si="16"/>
        <v>1</v>
      </c>
    </row>
    <row r="1036" spans="1:4">
      <c r="A1036" s="245" t="s">
        <v>75</v>
      </c>
      <c r="B1036" s="236"/>
      <c r="C1036" s="236">
        <v>0</v>
      </c>
      <c r="D1036" s="234" t="e">
        <f t="shared" si="16"/>
        <v>#DIV/0!</v>
      </c>
    </row>
    <row r="1037" spans="1:4">
      <c r="A1037" s="245" t="s">
        <v>851</v>
      </c>
      <c r="B1037" s="236"/>
      <c r="C1037" s="236"/>
      <c r="D1037" s="234" t="e">
        <f t="shared" si="16"/>
        <v>#DIV/0!</v>
      </c>
    </row>
    <row r="1038" spans="1:4">
      <c r="A1038" s="245" t="s">
        <v>852</v>
      </c>
      <c r="B1038" s="236"/>
      <c r="C1038" s="236"/>
      <c r="D1038" s="234" t="e">
        <f t="shared" si="16"/>
        <v>#DIV/0!</v>
      </c>
    </row>
    <row r="1039" spans="1:4">
      <c r="A1039" s="245" t="s">
        <v>853</v>
      </c>
      <c r="B1039" s="236"/>
      <c r="C1039" s="236"/>
      <c r="D1039" s="234" t="e">
        <f t="shared" si="16"/>
        <v>#DIV/0!</v>
      </c>
    </row>
    <row r="1040" spans="1:4">
      <c r="A1040" s="245" t="s">
        <v>854</v>
      </c>
      <c r="B1040" s="236"/>
      <c r="C1040" s="236"/>
      <c r="D1040" s="234" t="e">
        <f t="shared" si="16"/>
        <v>#DIV/0!</v>
      </c>
    </row>
    <row r="1041" spans="1:4">
      <c r="A1041" s="245" t="s">
        <v>82</v>
      </c>
      <c r="B1041" s="236"/>
      <c r="C1041" s="236"/>
      <c r="D1041" s="234" t="e">
        <f t="shared" si="16"/>
        <v>#DIV/0!</v>
      </c>
    </row>
    <row r="1042" spans="1:4">
      <c r="A1042" s="245" t="s">
        <v>855</v>
      </c>
      <c r="B1042" s="236">
        <v>595</v>
      </c>
      <c r="C1042" s="236">
        <v>594</v>
      </c>
      <c r="D1042" s="234">
        <f t="shared" si="16"/>
        <v>0.998319327731092</v>
      </c>
    </row>
    <row r="1043" spans="1:4">
      <c r="A1043" s="245" t="s">
        <v>856</v>
      </c>
      <c r="B1043" s="233">
        <f>SUM(B1044:B1048)</f>
        <v>124</v>
      </c>
      <c r="C1043" s="233">
        <f>SUM(C1044:C1048)</f>
        <v>124</v>
      </c>
      <c r="D1043" s="234">
        <f t="shared" si="16"/>
        <v>1</v>
      </c>
    </row>
    <row r="1044" spans="1:4">
      <c r="A1044" s="245" t="s">
        <v>73</v>
      </c>
      <c r="B1044" s="233"/>
      <c r="C1044" s="233"/>
      <c r="D1044" s="234" t="e">
        <f t="shared" si="16"/>
        <v>#DIV/0!</v>
      </c>
    </row>
    <row r="1045" spans="1:4">
      <c r="A1045" s="245" t="s">
        <v>74</v>
      </c>
      <c r="B1045" s="233"/>
      <c r="C1045" s="233"/>
      <c r="D1045" s="234" t="e">
        <f t="shared" si="16"/>
        <v>#DIV/0!</v>
      </c>
    </row>
    <row r="1046" spans="1:4">
      <c r="A1046" s="245" t="s">
        <v>75</v>
      </c>
      <c r="B1046" s="233"/>
      <c r="C1046" s="233"/>
      <c r="D1046" s="234" t="e">
        <f t="shared" si="16"/>
        <v>#DIV/0!</v>
      </c>
    </row>
    <row r="1047" spans="1:4">
      <c r="A1047" s="245" t="s">
        <v>857</v>
      </c>
      <c r="B1047" s="233"/>
      <c r="C1047" s="233"/>
      <c r="D1047" s="234" t="e">
        <f t="shared" si="16"/>
        <v>#DIV/0!</v>
      </c>
    </row>
    <row r="1048" spans="1:4">
      <c r="A1048" s="245" t="s">
        <v>858</v>
      </c>
      <c r="B1048" s="233">
        <v>124</v>
      </c>
      <c r="C1048" s="233">
        <v>124</v>
      </c>
      <c r="D1048" s="234">
        <f t="shared" si="16"/>
        <v>1</v>
      </c>
    </row>
    <row r="1049" spans="1:4">
      <c r="A1049" s="245" t="s">
        <v>859</v>
      </c>
      <c r="B1049" s="233">
        <f>SUM(B1050:B1051)</f>
        <v>370</v>
      </c>
      <c r="C1049" s="233">
        <f>SUM(C1050:C1051)</f>
        <v>370</v>
      </c>
      <c r="D1049" s="234">
        <f t="shared" si="16"/>
        <v>1</v>
      </c>
    </row>
    <row r="1050" spans="1:4">
      <c r="A1050" s="245" t="s">
        <v>860</v>
      </c>
      <c r="B1050" s="233"/>
      <c r="C1050" s="233"/>
      <c r="D1050" s="234" t="e">
        <f t="shared" si="16"/>
        <v>#DIV/0!</v>
      </c>
    </row>
    <row r="1051" spans="1:4">
      <c r="A1051" s="245" t="s">
        <v>861</v>
      </c>
      <c r="B1051" s="233">
        <v>370</v>
      </c>
      <c r="C1051" s="233">
        <v>370</v>
      </c>
      <c r="D1051" s="234">
        <f t="shared" si="16"/>
        <v>1</v>
      </c>
    </row>
    <row r="1052" spans="1:4">
      <c r="A1052" s="245" t="s">
        <v>862</v>
      </c>
      <c r="B1052" s="233">
        <f>SUM(B1053,B1060,B1070,B1076,B1079)</f>
        <v>20</v>
      </c>
      <c r="C1052" s="233">
        <f>SUM(C1053,C1060,C1070,C1076,C1079)</f>
        <v>20</v>
      </c>
      <c r="D1052" s="234">
        <f t="shared" si="16"/>
        <v>1</v>
      </c>
    </row>
    <row r="1053" spans="1:4">
      <c r="A1053" s="245" t="s">
        <v>863</v>
      </c>
      <c r="B1053" s="233">
        <f>SUM(B1054:B1059)</f>
        <v>0</v>
      </c>
      <c r="C1053" s="233">
        <f>SUM(C1054:C1059)</f>
        <v>0</v>
      </c>
      <c r="D1053" s="234" t="e">
        <f t="shared" si="16"/>
        <v>#DIV/0!</v>
      </c>
    </row>
    <row r="1054" spans="1:4">
      <c r="A1054" s="245" t="s">
        <v>73</v>
      </c>
      <c r="B1054" s="233"/>
      <c r="C1054" s="233"/>
      <c r="D1054" s="234" t="e">
        <f t="shared" si="16"/>
        <v>#DIV/0!</v>
      </c>
    </row>
    <row r="1055" spans="1:4">
      <c r="A1055" s="245" t="s">
        <v>74</v>
      </c>
      <c r="B1055" s="233"/>
      <c r="C1055" s="233"/>
      <c r="D1055" s="234" t="e">
        <f t="shared" si="16"/>
        <v>#DIV/0!</v>
      </c>
    </row>
    <row r="1056" spans="1:4">
      <c r="A1056" s="245" t="s">
        <v>75</v>
      </c>
      <c r="B1056" s="233"/>
      <c r="C1056" s="233"/>
      <c r="D1056" s="234" t="e">
        <f t="shared" si="16"/>
        <v>#DIV/0!</v>
      </c>
    </row>
    <row r="1057" spans="1:4">
      <c r="A1057" s="245" t="s">
        <v>864</v>
      </c>
      <c r="B1057" s="233"/>
      <c r="C1057" s="233"/>
      <c r="D1057" s="234" t="e">
        <f t="shared" si="16"/>
        <v>#DIV/0!</v>
      </c>
    </row>
    <row r="1058" spans="1:4">
      <c r="A1058" s="245" t="s">
        <v>82</v>
      </c>
      <c r="B1058" s="233"/>
      <c r="C1058" s="233"/>
      <c r="D1058" s="234" t="e">
        <f t="shared" si="16"/>
        <v>#DIV/0!</v>
      </c>
    </row>
    <row r="1059" spans="1:4">
      <c r="A1059" s="245" t="s">
        <v>865</v>
      </c>
      <c r="B1059" s="233"/>
      <c r="C1059" s="233"/>
      <c r="D1059" s="234" t="e">
        <f t="shared" si="16"/>
        <v>#DIV/0!</v>
      </c>
    </row>
    <row r="1060" spans="1:4">
      <c r="A1060" s="245" t="s">
        <v>866</v>
      </c>
      <c r="B1060" s="233">
        <f>SUM(B1061:B1069)</f>
        <v>0</v>
      </c>
      <c r="C1060" s="233">
        <f>SUM(C1061:C1069)</f>
        <v>0</v>
      </c>
      <c r="D1060" s="234" t="e">
        <f t="shared" si="16"/>
        <v>#DIV/0!</v>
      </c>
    </row>
    <row r="1061" spans="1:4">
      <c r="A1061" s="245" t="s">
        <v>867</v>
      </c>
      <c r="B1061" s="233"/>
      <c r="C1061" s="233"/>
      <c r="D1061" s="234" t="e">
        <f t="shared" si="16"/>
        <v>#DIV/0!</v>
      </c>
    </row>
    <row r="1062" spans="1:4">
      <c r="A1062" s="245" t="s">
        <v>868</v>
      </c>
      <c r="B1062" s="233"/>
      <c r="C1062" s="233"/>
      <c r="D1062" s="234" t="e">
        <f t="shared" si="16"/>
        <v>#DIV/0!</v>
      </c>
    </row>
    <row r="1063" spans="1:4">
      <c r="A1063" s="245" t="s">
        <v>869</v>
      </c>
      <c r="B1063" s="233"/>
      <c r="C1063" s="233"/>
      <c r="D1063" s="234" t="e">
        <f t="shared" si="16"/>
        <v>#DIV/0!</v>
      </c>
    </row>
    <row r="1064" spans="1:4">
      <c r="A1064" s="245" t="s">
        <v>870</v>
      </c>
      <c r="B1064" s="233"/>
      <c r="C1064" s="233"/>
      <c r="D1064" s="234" t="e">
        <f t="shared" si="16"/>
        <v>#DIV/0!</v>
      </c>
    </row>
    <row r="1065" spans="1:4">
      <c r="A1065" s="245" t="s">
        <v>871</v>
      </c>
      <c r="B1065" s="233"/>
      <c r="C1065" s="233"/>
      <c r="D1065" s="234" t="e">
        <f t="shared" si="16"/>
        <v>#DIV/0!</v>
      </c>
    </row>
    <row r="1066" spans="1:4">
      <c r="A1066" s="245" t="s">
        <v>872</v>
      </c>
      <c r="B1066" s="233"/>
      <c r="C1066" s="233"/>
      <c r="D1066" s="234" t="e">
        <f t="shared" si="16"/>
        <v>#DIV/0!</v>
      </c>
    </row>
    <row r="1067" spans="1:4">
      <c r="A1067" s="245" t="s">
        <v>873</v>
      </c>
      <c r="B1067" s="233"/>
      <c r="C1067" s="233"/>
      <c r="D1067" s="234" t="e">
        <f t="shared" si="16"/>
        <v>#DIV/0!</v>
      </c>
    </row>
    <row r="1068" spans="1:4">
      <c r="A1068" s="245" t="s">
        <v>874</v>
      </c>
      <c r="B1068" s="233"/>
      <c r="C1068" s="233"/>
      <c r="D1068" s="234" t="e">
        <f t="shared" si="16"/>
        <v>#DIV/0!</v>
      </c>
    </row>
    <row r="1069" spans="1:4">
      <c r="A1069" s="245" t="s">
        <v>875</v>
      </c>
      <c r="B1069" s="233"/>
      <c r="C1069" s="233"/>
      <c r="D1069" s="234" t="e">
        <f t="shared" si="16"/>
        <v>#DIV/0!</v>
      </c>
    </row>
    <row r="1070" spans="1:4">
      <c r="A1070" s="245" t="s">
        <v>876</v>
      </c>
      <c r="B1070" s="233">
        <f>SUM(B1071:B1075)</f>
        <v>12</v>
      </c>
      <c r="C1070" s="233">
        <f>SUM(C1071:C1075)</f>
        <v>12</v>
      </c>
      <c r="D1070" s="234">
        <f t="shared" si="16"/>
        <v>1</v>
      </c>
    </row>
    <row r="1071" spans="1:4">
      <c r="A1071" s="245" t="s">
        <v>877</v>
      </c>
      <c r="B1071" s="233"/>
      <c r="C1071" s="233"/>
      <c r="D1071" s="234" t="e">
        <f t="shared" si="16"/>
        <v>#DIV/0!</v>
      </c>
    </row>
    <row r="1072" spans="1:4">
      <c r="A1072" s="247" t="s">
        <v>878</v>
      </c>
      <c r="B1072" s="233"/>
      <c r="C1072" s="233"/>
      <c r="D1072" s="234" t="e">
        <f t="shared" si="16"/>
        <v>#DIV/0!</v>
      </c>
    </row>
    <row r="1073" spans="1:4">
      <c r="A1073" s="245" t="s">
        <v>879</v>
      </c>
      <c r="B1073" s="233"/>
      <c r="C1073" s="233"/>
      <c r="D1073" s="234" t="e">
        <f t="shared" si="16"/>
        <v>#DIV/0!</v>
      </c>
    </row>
    <row r="1074" spans="1:4">
      <c r="A1074" s="245" t="s">
        <v>880</v>
      </c>
      <c r="B1074" s="233"/>
      <c r="C1074" s="233"/>
      <c r="D1074" s="234" t="e">
        <f t="shared" si="16"/>
        <v>#DIV/0!</v>
      </c>
    </row>
    <row r="1075" spans="1:4">
      <c r="A1075" s="245" t="s">
        <v>881</v>
      </c>
      <c r="B1075" s="233">
        <v>12</v>
      </c>
      <c r="C1075" s="233">
        <v>12</v>
      </c>
      <c r="D1075" s="234">
        <f t="shared" si="16"/>
        <v>1</v>
      </c>
    </row>
    <row r="1076" spans="1:4">
      <c r="A1076" s="245" t="s">
        <v>882</v>
      </c>
      <c r="B1076" s="233">
        <f>SUM(B1077:B1078)</f>
        <v>0</v>
      </c>
      <c r="C1076" s="233">
        <f>SUM(C1077:C1078)</f>
        <v>0</v>
      </c>
      <c r="D1076" s="234" t="e">
        <f t="shared" si="16"/>
        <v>#DIV/0!</v>
      </c>
    </row>
    <row r="1077" spans="1:4">
      <c r="A1077" s="245" t="s">
        <v>883</v>
      </c>
      <c r="B1077" s="233"/>
      <c r="C1077" s="233"/>
      <c r="D1077" s="234" t="e">
        <f t="shared" si="16"/>
        <v>#DIV/0!</v>
      </c>
    </row>
    <row r="1078" spans="1:4">
      <c r="A1078" s="245" t="s">
        <v>884</v>
      </c>
      <c r="B1078" s="233"/>
      <c r="C1078" s="233"/>
      <c r="D1078" s="234" t="e">
        <f t="shared" si="16"/>
        <v>#DIV/0!</v>
      </c>
    </row>
    <row r="1079" spans="1:4">
      <c r="A1079" s="245" t="s">
        <v>885</v>
      </c>
      <c r="B1079" s="233">
        <f>SUM(B1080,B1081)</f>
        <v>8</v>
      </c>
      <c r="C1079" s="233">
        <f>SUM(C1080,C1081)</f>
        <v>8</v>
      </c>
      <c r="D1079" s="234">
        <f t="shared" si="16"/>
        <v>1</v>
      </c>
    </row>
    <row r="1080" spans="1:4">
      <c r="A1080" s="245" t="s">
        <v>886</v>
      </c>
      <c r="B1080" s="233">
        <v>8</v>
      </c>
      <c r="C1080" s="233">
        <v>8</v>
      </c>
      <c r="D1080" s="234">
        <f t="shared" si="16"/>
        <v>1</v>
      </c>
    </row>
    <row r="1081" spans="1:4">
      <c r="A1081" s="245" t="s">
        <v>887</v>
      </c>
      <c r="B1081" s="233"/>
      <c r="C1081" s="233"/>
      <c r="D1081" s="234" t="e">
        <f t="shared" si="16"/>
        <v>#DIV/0!</v>
      </c>
    </row>
    <row r="1082" spans="1:4">
      <c r="A1082" s="245" t="s">
        <v>888</v>
      </c>
      <c r="B1082" s="233">
        <f>SUM(B1083:B1091)</f>
        <v>0</v>
      </c>
      <c r="C1082" s="233">
        <f>SUM(C1083:C1091)</f>
        <v>0</v>
      </c>
      <c r="D1082" s="234" t="e">
        <f t="shared" si="16"/>
        <v>#DIV/0!</v>
      </c>
    </row>
    <row r="1083" spans="1:4">
      <c r="A1083" s="245" t="s">
        <v>889</v>
      </c>
      <c r="B1083" s="233"/>
      <c r="C1083" s="233"/>
      <c r="D1083" s="234" t="e">
        <f t="shared" si="16"/>
        <v>#DIV/0!</v>
      </c>
    </row>
    <row r="1084" spans="1:4">
      <c r="A1084" s="245" t="s">
        <v>890</v>
      </c>
      <c r="B1084" s="233"/>
      <c r="C1084" s="233"/>
      <c r="D1084" s="234" t="e">
        <f t="shared" si="16"/>
        <v>#DIV/0!</v>
      </c>
    </row>
    <row r="1085" spans="1:4">
      <c r="A1085" s="245" t="s">
        <v>891</v>
      </c>
      <c r="B1085" s="233"/>
      <c r="C1085" s="233"/>
      <c r="D1085" s="234" t="e">
        <f t="shared" si="16"/>
        <v>#DIV/0!</v>
      </c>
    </row>
    <row r="1086" spans="1:4">
      <c r="A1086" s="245" t="s">
        <v>892</v>
      </c>
      <c r="B1086" s="233"/>
      <c r="C1086" s="233"/>
      <c r="D1086" s="234" t="e">
        <f t="shared" si="16"/>
        <v>#DIV/0!</v>
      </c>
    </row>
    <row r="1087" spans="1:4">
      <c r="A1087" s="245" t="s">
        <v>893</v>
      </c>
      <c r="B1087" s="233"/>
      <c r="C1087" s="233"/>
      <c r="D1087" s="234" t="e">
        <f t="shared" si="16"/>
        <v>#DIV/0!</v>
      </c>
    </row>
    <row r="1088" spans="1:4">
      <c r="A1088" s="245" t="s">
        <v>894</v>
      </c>
      <c r="B1088" s="233"/>
      <c r="C1088" s="233"/>
      <c r="D1088" s="234" t="e">
        <f t="shared" si="16"/>
        <v>#DIV/0!</v>
      </c>
    </row>
    <row r="1089" spans="1:4">
      <c r="A1089" s="245" t="s">
        <v>895</v>
      </c>
      <c r="B1089" s="233"/>
      <c r="C1089" s="233"/>
      <c r="D1089" s="234" t="e">
        <f t="shared" si="16"/>
        <v>#DIV/0!</v>
      </c>
    </row>
    <row r="1090" spans="1:4">
      <c r="A1090" s="245" t="s">
        <v>896</v>
      </c>
      <c r="B1090" s="233"/>
      <c r="C1090" s="233"/>
      <c r="D1090" s="234" t="e">
        <f t="shared" si="16"/>
        <v>#DIV/0!</v>
      </c>
    </row>
    <row r="1091" spans="1:4">
      <c r="A1091" s="245" t="s">
        <v>897</v>
      </c>
      <c r="B1091" s="233"/>
      <c r="C1091" s="233"/>
      <c r="D1091" s="234" t="e">
        <f t="shared" si="16"/>
        <v>#DIV/0!</v>
      </c>
    </row>
    <row r="1092" spans="1:4">
      <c r="A1092" s="245" t="s">
        <v>898</v>
      </c>
      <c r="B1092" s="233">
        <f>SUM(B1093,B1120,B1135)</f>
        <v>244</v>
      </c>
      <c r="C1092" s="233">
        <f>SUM(C1093,C1120,C1135)</f>
        <v>1500</v>
      </c>
      <c r="D1092" s="234">
        <f t="shared" si="16"/>
        <v>6.14754098360656</v>
      </c>
    </row>
    <row r="1093" spans="1:4">
      <c r="A1093" s="245" t="s">
        <v>899</v>
      </c>
      <c r="B1093" s="233">
        <f>SUM(B1094:B1119)</f>
        <v>244</v>
      </c>
      <c r="C1093" s="233">
        <f>SUM(C1094:C1119)</f>
        <v>1500</v>
      </c>
      <c r="D1093" s="234">
        <f t="shared" si="16"/>
        <v>6.14754098360656</v>
      </c>
    </row>
    <row r="1094" spans="1:4">
      <c r="A1094" s="245" t="s">
        <v>73</v>
      </c>
      <c r="B1094" s="236"/>
      <c r="C1094" s="236">
        <v>600</v>
      </c>
      <c r="D1094" s="234" t="e">
        <f t="shared" si="16"/>
        <v>#DIV/0!</v>
      </c>
    </row>
    <row r="1095" spans="1:4">
      <c r="A1095" s="245" t="s">
        <v>74</v>
      </c>
      <c r="B1095" s="236"/>
      <c r="C1095" s="236"/>
      <c r="D1095" s="234" t="e">
        <f t="shared" ref="D1095:D1158" si="17">C1095/B1095</f>
        <v>#DIV/0!</v>
      </c>
    </row>
    <row r="1096" spans="1:4">
      <c r="A1096" s="245" t="s">
        <v>75</v>
      </c>
      <c r="B1096" s="236"/>
      <c r="C1096" s="236"/>
      <c r="D1096" s="234" t="e">
        <f t="shared" si="17"/>
        <v>#DIV/0!</v>
      </c>
    </row>
    <row r="1097" spans="1:4">
      <c r="A1097" s="245" t="s">
        <v>900</v>
      </c>
      <c r="B1097" s="236"/>
      <c r="C1097" s="236"/>
      <c r="D1097" s="234" t="e">
        <f t="shared" si="17"/>
        <v>#DIV/0!</v>
      </c>
    </row>
    <row r="1098" spans="1:4">
      <c r="A1098" s="245" t="s">
        <v>901</v>
      </c>
      <c r="B1098" s="236">
        <v>5</v>
      </c>
      <c r="C1098" s="236">
        <v>5</v>
      </c>
      <c r="D1098" s="234">
        <f t="shared" si="17"/>
        <v>1</v>
      </c>
    </row>
    <row r="1099" spans="1:4">
      <c r="A1099" s="245" t="s">
        <v>902</v>
      </c>
      <c r="B1099" s="236">
        <v>239</v>
      </c>
      <c r="C1099" s="236">
        <v>239</v>
      </c>
      <c r="D1099" s="234">
        <f t="shared" si="17"/>
        <v>1</v>
      </c>
    </row>
    <row r="1100" spans="1:4">
      <c r="A1100" s="245" t="s">
        <v>903</v>
      </c>
      <c r="B1100" s="236"/>
      <c r="C1100" s="236"/>
      <c r="D1100" s="234" t="e">
        <f t="shared" si="17"/>
        <v>#DIV/0!</v>
      </c>
    </row>
    <row r="1101" spans="1:4">
      <c r="A1101" s="245" t="s">
        <v>904</v>
      </c>
      <c r="B1101" s="236"/>
      <c r="C1101" s="236"/>
      <c r="D1101" s="234" t="e">
        <f t="shared" si="17"/>
        <v>#DIV/0!</v>
      </c>
    </row>
    <row r="1102" spans="1:4">
      <c r="A1102" s="245" t="s">
        <v>905</v>
      </c>
      <c r="B1102" s="236"/>
      <c r="C1102" s="236"/>
      <c r="D1102" s="234" t="e">
        <f t="shared" si="17"/>
        <v>#DIV/0!</v>
      </c>
    </row>
    <row r="1103" spans="1:4">
      <c r="A1103" s="245" t="s">
        <v>906</v>
      </c>
      <c r="B1103" s="236"/>
      <c r="C1103" s="236"/>
      <c r="D1103" s="234" t="e">
        <f t="shared" si="17"/>
        <v>#DIV/0!</v>
      </c>
    </row>
    <row r="1104" spans="1:4">
      <c r="A1104" s="245" t="s">
        <v>907</v>
      </c>
      <c r="B1104" s="236"/>
      <c r="C1104" s="236"/>
      <c r="D1104" s="234" t="e">
        <f t="shared" si="17"/>
        <v>#DIV/0!</v>
      </c>
    </row>
    <row r="1105" spans="1:4">
      <c r="A1105" s="245" t="s">
        <v>908</v>
      </c>
      <c r="B1105" s="236"/>
      <c r="C1105" s="236"/>
      <c r="D1105" s="234" t="e">
        <f t="shared" si="17"/>
        <v>#DIV/0!</v>
      </c>
    </row>
    <row r="1106" spans="1:4">
      <c r="A1106" s="245" t="s">
        <v>909</v>
      </c>
      <c r="B1106" s="236"/>
      <c r="C1106" s="236"/>
      <c r="D1106" s="234" t="e">
        <f t="shared" si="17"/>
        <v>#DIV/0!</v>
      </c>
    </row>
    <row r="1107" spans="1:4">
      <c r="A1107" s="245" t="s">
        <v>910</v>
      </c>
      <c r="B1107" s="236"/>
      <c r="C1107" s="236"/>
      <c r="D1107" s="234" t="e">
        <f t="shared" si="17"/>
        <v>#DIV/0!</v>
      </c>
    </row>
    <row r="1108" spans="1:4">
      <c r="A1108" s="245" t="s">
        <v>911</v>
      </c>
      <c r="B1108" s="236"/>
      <c r="C1108" s="236"/>
      <c r="D1108" s="234" t="e">
        <f t="shared" si="17"/>
        <v>#DIV/0!</v>
      </c>
    </row>
    <row r="1109" spans="1:4">
      <c r="A1109" s="245" t="s">
        <v>912</v>
      </c>
      <c r="B1109" s="236"/>
      <c r="C1109" s="236"/>
      <c r="D1109" s="234" t="e">
        <f t="shared" si="17"/>
        <v>#DIV/0!</v>
      </c>
    </row>
    <row r="1110" spans="1:4">
      <c r="A1110" s="245" t="s">
        <v>913</v>
      </c>
      <c r="B1110" s="236"/>
      <c r="C1110" s="236"/>
      <c r="D1110" s="234" t="e">
        <f t="shared" si="17"/>
        <v>#DIV/0!</v>
      </c>
    </row>
    <row r="1111" spans="1:4">
      <c r="A1111" s="245" t="s">
        <v>914</v>
      </c>
      <c r="B1111" s="236"/>
      <c r="C1111" s="236"/>
      <c r="D1111" s="234" t="e">
        <f t="shared" si="17"/>
        <v>#DIV/0!</v>
      </c>
    </row>
    <row r="1112" spans="1:4">
      <c r="A1112" s="245" t="s">
        <v>915</v>
      </c>
      <c r="B1112" s="236"/>
      <c r="C1112" s="236"/>
      <c r="D1112" s="234" t="e">
        <f t="shared" si="17"/>
        <v>#DIV/0!</v>
      </c>
    </row>
    <row r="1113" spans="1:4">
      <c r="A1113" s="245" t="s">
        <v>916</v>
      </c>
      <c r="B1113" s="236"/>
      <c r="C1113" s="236"/>
      <c r="D1113" s="234" t="e">
        <f t="shared" si="17"/>
        <v>#DIV/0!</v>
      </c>
    </row>
    <row r="1114" spans="1:4">
      <c r="A1114" s="245" t="s">
        <v>917</v>
      </c>
      <c r="B1114" s="236"/>
      <c r="C1114" s="236"/>
      <c r="D1114" s="234" t="e">
        <f t="shared" si="17"/>
        <v>#DIV/0!</v>
      </c>
    </row>
    <row r="1115" spans="1:4">
      <c r="A1115" s="245" t="s">
        <v>918</v>
      </c>
      <c r="B1115" s="236"/>
      <c r="C1115" s="236"/>
      <c r="D1115" s="234" t="e">
        <f t="shared" si="17"/>
        <v>#DIV/0!</v>
      </c>
    </row>
    <row r="1116" spans="1:4">
      <c r="A1116" s="245" t="s">
        <v>919</v>
      </c>
      <c r="B1116" s="236"/>
      <c r="C1116" s="236"/>
      <c r="D1116" s="234" t="e">
        <f t="shared" si="17"/>
        <v>#DIV/0!</v>
      </c>
    </row>
    <row r="1117" spans="1:4">
      <c r="A1117" s="245" t="s">
        <v>920</v>
      </c>
      <c r="B1117" s="236"/>
      <c r="C1117" s="236"/>
      <c r="D1117" s="234" t="e">
        <f t="shared" si="17"/>
        <v>#DIV/0!</v>
      </c>
    </row>
    <row r="1118" spans="1:4">
      <c r="A1118" s="245" t="s">
        <v>82</v>
      </c>
      <c r="B1118" s="236"/>
      <c r="C1118" s="236"/>
      <c r="D1118" s="234" t="e">
        <f t="shared" si="17"/>
        <v>#DIV/0!</v>
      </c>
    </row>
    <row r="1119" spans="1:4">
      <c r="A1119" s="245" t="s">
        <v>921</v>
      </c>
      <c r="B1119" s="236"/>
      <c r="C1119" s="236">
        <v>656</v>
      </c>
      <c r="D1119" s="234" t="e">
        <f t="shared" si="17"/>
        <v>#DIV/0!</v>
      </c>
    </row>
    <row r="1120" spans="1:4">
      <c r="A1120" s="245" t="s">
        <v>922</v>
      </c>
      <c r="B1120" s="233">
        <f>SUM(B1121:B1135)</f>
        <v>0</v>
      </c>
      <c r="C1120" s="233">
        <f>SUM(C1121:C1135)</f>
        <v>0</v>
      </c>
      <c r="D1120" s="234" t="e">
        <f t="shared" si="17"/>
        <v>#DIV/0!</v>
      </c>
    </row>
    <row r="1121" spans="1:4">
      <c r="A1121" s="245" t="s">
        <v>73</v>
      </c>
      <c r="B1121" s="233"/>
      <c r="C1121" s="233"/>
      <c r="D1121" s="234" t="e">
        <f t="shared" si="17"/>
        <v>#DIV/0!</v>
      </c>
    </row>
    <row r="1122" spans="1:4">
      <c r="A1122" s="245" t="s">
        <v>74</v>
      </c>
      <c r="B1122" s="233"/>
      <c r="C1122" s="233"/>
      <c r="D1122" s="234" t="e">
        <f t="shared" si="17"/>
        <v>#DIV/0!</v>
      </c>
    </row>
    <row r="1123" spans="1:4">
      <c r="A1123" s="245" t="s">
        <v>75</v>
      </c>
      <c r="B1123" s="233"/>
      <c r="C1123" s="233"/>
      <c r="D1123" s="234" t="e">
        <f t="shared" si="17"/>
        <v>#DIV/0!</v>
      </c>
    </row>
    <row r="1124" spans="1:4">
      <c r="A1124" s="245" t="s">
        <v>923</v>
      </c>
      <c r="B1124" s="233"/>
      <c r="C1124" s="233"/>
      <c r="D1124" s="234" t="e">
        <f t="shared" si="17"/>
        <v>#DIV/0!</v>
      </c>
    </row>
    <row r="1125" spans="1:4">
      <c r="A1125" s="245" t="s">
        <v>924</v>
      </c>
      <c r="B1125" s="233"/>
      <c r="C1125" s="233"/>
      <c r="D1125" s="234" t="e">
        <f t="shared" si="17"/>
        <v>#DIV/0!</v>
      </c>
    </row>
    <row r="1126" spans="1:4">
      <c r="A1126" s="245" t="s">
        <v>925</v>
      </c>
      <c r="B1126" s="233"/>
      <c r="C1126" s="233"/>
      <c r="D1126" s="234" t="e">
        <f t="shared" si="17"/>
        <v>#DIV/0!</v>
      </c>
    </row>
    <row r="1127" spans="1:4">
      <c r="A1127" s="245" t="s">
        <v>926</v>
      </c>
      <c r="B1127" s="233"/>
      <c r="C1127" s="233"/>
      <c r="D1127" s="234" t="e">
        <f t="shared" si="17"/>
        <v>#DIV/0!</v>
      </c>
    </row>
    <row r="1128" spans="1:4">
      <c r="A1128" s="245" t="s">
        <v>927</v>
      </c>
      <c r="B1128" s="233"/>
      <c r="C1128" s="233"/>
      <c r="D1128" s="234" t="e">
        <f t="shared" si="17"/>
        <v>#DIV/0!</v>
      </c>
    </row>
    <row r="1129" spans="1:4">
      <c r="A1129" s="245" t="s">
        <v>928</v>
      </c>
      <c r="B1129" s="233"/>
      <c r="C1129" s="233"/>
      <c r="D1129" s="234" t="e">
        <f t="shared" si="17"/>
        <v>#DIV/0!</v>
      </c>
    </row>
    <row r="1130" spans="1:4">
      <c r="A1130" s="245" t="s">
        <v>929</v>
      </c>
      <c r="B1130" s="233"/>
      <c r="C1130" s="233"/>
      <c r="D1130" s="234" t="e">
        <f t="shared" si="17"/>
        <v>#DIV/0!</v>
      </c>
    </row>
    <row r="1131" spans="1:4">
      <c r="A1131" s="245" t="s">
        <v>930</v>
      </c>
      <c r="B1131" s="233"/>
      <c r="C1131" s="233"/>
      <c r="D1131" s="234" t="e">
        <f t="shared" si="17"/>
        <v>#DIV/0!</v>
      </c>
    </row>
    <row r="1132" spans="1:4">
      <c r="A1132" s="245" t="s">
        <v>931</v>
      </c>
      <c r="B1132" s="233"/>
      <c r="C1132" s="233"/>
      <c r="D1132" s="234" t="e">
        <f t="shared" si="17"/>
        <v>#DIV/0!</v>
      </c>
    </row>
    <row r="1133" spans="1:4">
      <c r="A1133" s="245" t="s">
        <v>932</v>
      </c>
      <c r="B1133" s="233"/>
      <c r="C1133" s="233"/>
      <c r="D1133" s="234" t="e">
        <f t="shared" si="17"/>
        <v>#DIV/0!</v>
      </c>
    </row>
    <row r="1134" spans="1:4">
      <c r="A1134" s="245" t="s">
        <v>933</v>
      </c>
      <c r="B1134" s="233"/>
      <c r="C1134" s="233"/>
      <c r="D1134" s="234" t="e">
        <f t="shared" si="17"/>
        <v>#DIV/0!</v>
      </c>
    </row>
    <row r="1135" spans="1:4">
      <c r="A1135" s="245" t="s">
        <v>934</v>
      </c>
      <c r="B1135" s="233"/>
      <c r="C1135" s="233"/>
      <c r="D1135" s="234" t="e">
        <f t="shared" si="17"/>
        <v>#DIV/0!</v>
      </c>
    </row>
    <row r="1136" spans="1:4">
      <c r="A1136" s="245" t="s">
        <v>935</v>
      </c>
      <c r="B1136" s="233">
        <f>SUM(B1137,B1148,B1152)</f>
        <v>9356</v>
      </c>
      <c r="C1136" s="233">
        <f>SUM(C1137,C1148,C1152)</f>
        <v>5000</v>
      </c>
      <c r="D1136" s="234">
        <f t="shared" si="17"/>
        <v>0.534416417272339</v>
      </c>
    </row>
    <row r="1137" spans="1:4">
      <c r="A1137" s="245" t="s">
        <v>936</v>
      </c>
      <c r="B1137" s="233">
        <f>SUM(B1138:B1147)</f>
        <v>7710</v>
      </c>
      <c r="C1137" s="233">
        <f>SUM(C1138:C1147)</f>
        <v>3499</v>
      </c>
      <c r="D1137" s="234">
        <f t="shared" si="17"/>
        <v>0.453826199740597</v>
      </c>
    </row>
    <row r="1138" spans="1:4">
      <c r="A1138" s="245" t="s">
        <v>937</v>
      </c>
      <c r="B1138" s="236">
        <v>38</v>
      </c>
      <c r="C1138" s="236"/>
      <c r="D1138" s="234">
        <f t="shared" si="17"/>
        <v>0</v>
      </c>
    </row>
    <row r="1139" spans="1:4">
      <c r="A1139" s="245" t="s">
        <v>938</v>
      </c>
      <c r="B1139" s="236"/>
      <c r="C1139" s="236"/>
      <c r="D1139" s="234" t="e">
        <f t="shared" si="17"/>
        <v>#DIV/0!</v>
      </c>
    </row>
    <row r="1140" spans="1:4">
      <c r="A1140" s="245" t="s">
        <v>939</v>
      </c>
      <c r="B1140" s="236">
        <v>1039</v>
      </c>
      <c r="C1140" s="236">
        <v>500</v>
      </c>
      <c r="D1140" s="234">
        <f t="shared" si="17"/>
        <v>0.481231953801732</v>
      </c>
    </row>
    <row r="1141" spans="1:4">
      <c r="A1141" s="245" t="s">
        <v>940</v>
      </c>
      <c r="B1141" s="236"/>
      <c r="C1141" s="236"/>
      <c r="D1141" s="234" t="e">
        <f t="shared" si="17"/>
        <v>#DIV/0!</v>
      </c>
    </row>
    <row r="1142" spans="1:4">
      <c r="A1142" s="245" t="s">
        <v>941</v>
      </c>
      <c r="B1142" s="236">
        <v>321</v>
      </c>
      <c r="C1142" s="236">
        <v>321</v>
      </c>
      <c r="D1142" s="234">
        <f t="shared" si="17"/>
        <v>1</v>
      </c>
    </row>
    <row r="1143" spans="1:4">
      <c r="A1143" s="245" t="s">
        <v>942</v>
      </c>
      <c r="B1143" s="236">
        <v>782</v>
      </c>
      <c r="C1143" s="236"/>
      <c r="D1143" s="234">
        <f t="shared" si="17"/>
        <v>0</v>
      </c>
    </row>
    <row r="1144" spans="1:4">
      <c r="A1144" s="245" t="s">
        <v>943</v>
      </c>
      <c r="B1144" s="236">
        <v>300</v>
      </c>
      <c r="C1144" s="236"/>
      <c r="D1144" s="234">
        <f t="shared" si="17"/>
        <v>0</v>
      </c>
    </row>
    <row r="1145" spans="1:4">
      <c r="A1145" s="245" t="s">
        <v>944</v>
      </c>
      <c r="B1145" s="236">
        <v>4006</v>
      </c>
      <c r="C1145" s="236">
        <v>2178</v>
      </c>
      <c r="D1145" s="234">
        <f t="shared" si="17"/>
        <v>0.543684473290065</v>
      </c>
    </row>
    <row r="1146" spans="1:4">
      <c r="A1146" s="245" t="s">
        <v>945</v>
      </c>
      <c r="B1146" s="236"/>
      <c r="C1146" s="236"/>
      <c r="D1146" s="234" t="e">
        <f t="shared" si="17"/>
        <v>#DIV/0!</v>
      </c>
    </row>
    <row r="1147" spans="1:4">
      <c r="A1147" s="245" t="s">
        <v>946</v>
      </c>
      <c r="B1147" s="236">
        <v>1224</v>
      </c>
      <c r="C1147" s="236">
        <v>500</v>
      </c>
      <c r="D1147" s="234">
        <f t="shared" si="17"/>
        <v>0.408496732026144</v>
      </c>
    </row>
    <row r="1148" spans="1:4">
      <c r="A1148" s="245" t="s">
        <v>947</v>
      </c>
      <c r="B1148" s="233">
        <f>SUM(B1149:B1151)</f>
        <v>1646</v>
      </c>
      <c r="C1148" s="233">
        <f>SUM(C1149:C1151)</f>
        <v>1501</v>
      </c>
      <c r="D1148" s="234">
        <f t="shared" si="17"/>
        <v>0.911907654921021</v>
      </c>
    </row>
    <row r="1149" spans="1:4">
      <c r="A1149" s="245" t="s">
        <v>948</v>
      </c>
      <c r="B1149" s="236">
        <v>1646</v>
      </c>
      <c r="C1149" s="236">
        <v>1501</v>
      </c>
      <c r="D1149" s="234">
        <f t="shared" si="17"/>
        <v>0.911907654921021</v>
      </c>
    </row>
    <row r="1150" spans="1:4">
      <c r="A1150" s="245" t="s">
        <v>949</v>
      </c>
      <c r="B1150" s="233"/>
      <c r="C1150" s="233"/>
      <c r="D1150" s="234" t="e">
        <f t="shared" si="17"/>
        <v>#DIV/0!</v>
      </c>
    </row>
    <row r="1151" spans="1:4">
      <c r="A1151" s="245" t="s">
        <v>950</v>
      </c>
      <c r="B1151" s="233"/>
      <c r="C1151" s="233"/>
      <c r="D1151" s="234" t="e">
        <f t="shared" si="17"/>
        <v>#DIV/0!</v>
      </c>
    </row>
    <row r="1152" spans="1:4">
      <c r="A1152" s="245" t="s">
        <v>951</v>
      </c>
      <c r="B1152" s="233">
        <f>SUM(B1153:B1155)</f>
        <v>0</v>
      </c>
      <c r="C1152" s="233">
        <f>SUM(C1153:C1155)</f>
        <v>0</v>
      </c>
      <c r="D1152" s="234" t="e">
        <f t="shared" si="17"/>
        <v>#DIV/0!</v>
      </c>
    </row>
    <row r="1153" spans="1:4">
      <c r="A1153" s="245" t="s">
        <v>952</v>
      </c>
      <c r="B1153" s="233"/>
      <c r="C1153" s="233"/>
      <c r="D1153" s="234" t="e">
        <f t="shared" si="17"/>
        <v>#DIV/0!</v>
      </c>
    </row>
    <row r="1154" spans="1:4">
      <c r="A1154" s="245" t="s">
        <v>953</v>
      </c>
      <c r="B1154" s="233"/>
      <c r="C1154" s="233"/>
      <c r="D1154" s="234" t="e">
        <f t="shared" si="17"/>
        <v>#DIV/0!</v>
      </c>
    </row>
    <row r="1155" spans="1:4">
      <c r="A1155" s="245" t="s">
        <v>954</v>
      </c>
      <c r="B1155" s="233"/>
      <c r="C1155" s="233"/>
      <c r="D1155" s="234" t="e">
        <f t="shared" si="17"/>
        <v>#DIV/0!</v>
      </c>
    </row>
    <row r="1156" spans="1:4">
      <c r="A1156" s="245" t="s">
        <v>955</v>
      </c>
      <c r="B1156" s="233">
        <f>SUM(B1157,B1175,B1181,B1187)</f>
        <v>475</v>
      </c>
      <c r="C1156" s="233">
        <f>SUM(C1157,C1175,C1181,C1187)</f>
        <v>540</v>
      </c>
      <c r="D1156" s="234">
        <f t="shared" si="17"/>
        <v>1.13684210526316</v>
      </c>
    </row>
    <row r="1157" spans="1:4">
      <c r="A1157" s="245" t="s">
        <v>956</v>
      </c>
      <c r="B1157" s="233">
        <f>SUM(B1158:B1174)</f>
        <v>475</v>
      </c>
      <c r="C1157" s="233">
        <f>SUM(C1158:C1174)</f>
        <v>540</v>
      </c>
      <c r="D1157" s="234">
        <f t="shared" si="17"/>
        <v>1.13684210526316</v>
      </c>
    </row>
    <row r="1158" spans="1:4">
      <c r="A1158" s="245" t="s">
        <v>73</v>
      </c>
      <c r="B1158" s="236">
        <v>61</v>
      </c>
      <c r="C1158" s="236">
        <v>80</v>
      </c>
      <c r="D1158" s="234">
        <f t="shared" si="17"/>
        <v>1.31147540983607</v>
      </c>
    </row>
    <row r="1159" spans="1:4">
      <c r="A1159" s="245" t="s">
        <v>74</v>
      </c>
      <c r="B1159" s="236">
        <v>3</v>
      </c>
      <c r="C1159" s="236">
        <v>3</v>
      </c>
      <c r="D1159" s="234">
        <f t="shared" ref="D1159:D1222" si="18">C1159/B1159</f>
        <v>1</v>
      </c>
    </row>
    <row r="1160" spans="1:4">
      <c r="A1160" s="245" t="s">
        <v>75</v>
      </c>
      <c r="B1160" s="236"/>
      <c r="C1160" s="236"/>
      <c r="D1160" s="234" t="e">
        <f t="shared" si="18"/>
        <v>#DIV/0!</v>
      </c>
    </row>
    <row r="1161" spans="1:4">
      <c r="A1161" s="245" t="s">
        <v>957</v>
      </c>
      <c r="B1161" s="236"/>
      <c r="C1161" s="236"/>
      <c r="D1161" s="234" t="e">
        <f t="shared" si="18"/>
        <v>#DIV/0!</v>
      </c>
    </row>
    <row r="1162" spans="1:4">
      <c r="A1162" s="245" t="s">
        <v>958</v>
      </c>
      <c r="B1162" s="236"/>
      <c r="C1162" s="236"/>
      <c r="D1162" s="234" t="e">
        <f t="shared" si="18"/>
        <v>#DIV/0!</v>
      </c>
    </row>
    <row r="1163" spans="1:4">
      <c r="A1163" s="245" t="s">
        <v>959</v>
      </c>
      <c r="B1163" s="236"/>
      <c r="C1163" s="236"/>
      <c r="D1163" s="234" t="e">
        <f t="shared" si="18"/>
        <v>#DIV/0!</v>
      </c>
    </row>
    <row r="1164" spans="1:4">
      <c r="A1164" s="245" t="s">
        <v>960</v>
      </c>
      <c r="B1164" s="236"/>
      <c r="C1164" s="236"/>
      <c r="D1164" s="234" t="e">
        <f t="shared" si="18"/>
        <v>#DIV/0!</v>
      </c>
    </row>
    <row r="1165" spans="1:4">
      <c r="A1165" s="245" t="s">
        <v>961</v>
      </c>
      <c r="B1165" s="236"/>
      <c r="C1165" s="236"/>
      <c r="D1165" s="234" t="e">
        <f t="shared" si="18"/>
        <v>#DIV/0!</v>
      </c>
    </row>
    <row r="1166" spans="1:4">
      <c r="A1166" s="245" t="s">
        <v>962</v>
      </c>
      <c r="B1166" s="236"/>
      <c r="C1166" s="236"/>
      <c r="D1166" s="234" t="e">
        <f t="shared" si="18"/>
        <v>#DIV/0!</v>
      </c>
    </row>
    <row r="1167" spans="1:4">
      <c r="A1167" s="245" t="s">
        <v>963</v>
      </c>
      <c r="B1167" s="236"/>
      <c r="C1167" s="236"/>
      <c r="D1167" s="234" t="e">
        <f t="shared" si="18"/>
        <v>#DIV/0!</v>
      </c>
    </row>
    <row r="1168" spans="1:4">
      <c r="A1168" s="245" t="s">
        <v>964</v>
      </c>
      <c r="B1168" s="236">
        <v>56</v>
      </c>
      <c r="C1168" s="236">
        <v>56</v>
      </c>
      <c r="D1168" s="234">
        <f t="shared" si="18"/>
        <v>1</v>
      </c>
    </row>
    <row r="1169" spans="1:4">
      <c r="A1169" s="245" t="s">
        <v>965</v>
      </c>
      <c r="B1169" s="236"/>
      <c r="C1169" s="236"/>
      <c r="D1169" s="234" t="e">
        <f t="shared" si="18"/>
        <v>#DIV/0!</v>
      </c>
    </row>
    <row r="1170" spans="1:4">
      <c r="A1170" s="245" t="s">
        <v>966</v>
      </c>
      <c r="B1170" s="236"/>
      <c r="C1170" s="236"/>
      <c r="D1170" s="234" t="e">
        <f t="shared" si="18"/>
        <v>#DIV/0!</v>
      </c>
    </row>
    <row r="1171" spans="1:4">
      <c r="A1171" s="245" t="s">
        <v>967</v>
      </c>
      <c r="B1171" s="236">
        <v>355</v>
      </c>
      <c r="C1171" s="236">
        <v>401</v>
      </c>
      <c r="D1171" s="234">
        <f t="shared" si="18"/>
        <v>1.12957746478873</v>
      </c>
    </row>
    <row r="1172" spans="1:4">
      <c r="A1172" s="245" t="s">
        <v>968</v>
      </c>
      <c r="B1172" s="233"/>
      <c r="C1172" s="233"/>
      <c r="D1172" s="234" t="e">
        <f t="shared" si="18"/>
        <v>#DIV/0!</v>
      </c>
    </row>
    <row r="1173" spans="1:4">
      <c r="A1173" s="245" t="s">
        <v>82</v>
      </c>
      <c r="B1173" s="233"/>
      <c r="C1173" s="233"/>
      <c r="D1173" s="234" t="e">
        <f t="shared" si="18"/>
        <v>#DIV/0!</v>
      </c>
    </row>
    <row r="1174" spans="1:4">
      <c r="A1174" s="245" t="s">
        <v>969</v>
      </c>
      <c r="B1174" s="233"/>
      <c r="C1174" s="233"/>
      <c r="D1174" s="234" t="e">
        <f t="shared" si="18"/>
        <v>#DIV/0!</v>
      </c>
    </row>
    <row r="1175" spans="1:4">
      <c r="A1175" s="245" t="s">
        <v>970</v>
      </c>
      <c r="B1175" s="233">
        <f>SUM(B1176:B1180)</f>
        <v>0</v>
      </c>
      <c r="C1175" s="233">
        <f>SUM(C1176:C1180)</f>
        <v>0</v>
      </c>
      <c r="D1175" s="234" t="e">
        <f t="shared" si="18"/>
        <v>#DIV/0!</v>
      </c>
    </row>
    <row r="1176" spans="1:4">
      <c r="A1176" s="245" t="s">
        <v>971</v>
      </c>
      <c r="B1176" s="233"/>
      <c r="C1176" s="233"/>
      <c r="D1176" s="234" t="e">
        <f t="shared" si="18"/>
        <v>#DIV/0!</v>
      </c>
    </row>
    <row r="1177" spans="1:4">
      <c r="A1177" s="245" t="s">
        <v>972</v>
      </c>
      <c r="B1177" s="233"/>
      <c r="C1177" s="233"/>
      <c r="D1177" s="234" t="e">
        <f t="shared" si="18"/>
        <v>#DIV/0!</v>
      </c>
    </row>
    <row r="1178" spans="1:4">
      <c r="A1178" s="245" t="s">
        <v>973</v>
      </c>
      <c r="B1178" s="233"/>
      <c r="C1178" s="233"/>
      <c r="D1178" s="234" t="e">
        <f t="shared" si="18"/>
        <v>#DIV/0!</v>
      </c>
    </row>
    <row r="1179" spans="1:4">
      <c r="A1179" s="245" t="s">
        <v>974</v>
      </c>
      <c r="B1179" s="233"/>
      <c r="C1179" s="233"/>
      <c r="D1179" s="234" t="e">
        <f t="shared" si="18"/>
        <v>#DIV/0!</v>
      </c>
    </row>
    <row r="1180" spans="1:4">
      <c r="A1180" s="245" t="s">
        <v>975</v>
      </c>
      <c r="B1180" s="233"/>
      <c r="C1180" s="233"/>
      <c r="D1180" s="234" t="e">
        <f t="shared" si="18"/>
        <v>#DIV/0!</v>
      </c>
    </row>
    <row r="1181" spans="1:4">
      <c r="A1181" s="245" t="s">
        <v>976</v>
      </c>
      <c r="B1181" s="233">
        <f>SUM(B1182:B1186)</f>
        <v>0</v>
      </c>
      <c r="C1181" s="233">
        <f>SUM(C1182:C1186)</f>
        <v>0</v>
      </c>
      <c r="D1181" s="234" t="e">
        <f t="shared" si="18"/>
        <v>#DIV/0!</v>
      </c>
    </row>
    <row r="1182" spans="1:4">
      <c r="A1182" s="245" t="s">
        <v>977</v>
      </c>
      <c r="B1182" s="233"/>
      <c r="C1182" s="233"/>
      <c r="D1182" s="234" t="e">
        <f t="shared" si="18"/>
        <v>#DIV/0!</v>
      </c>
    </row>
    <row r="1183" spans="1:4">
      <c r="A1183" s="245" t="s">
        <v>978</v>
      </c>
      <c r="B1183" s="233"/>
      <c r="C1183" s="233"/>
      <c r="D1183" s="234" t="e">
        <f t="shared" si="18"/>
        <v>#DIV/0!</v>
      </c>
    </row>
    <row r="1184" spans="1:4">
      <c r="A1184" s="245" t="s">
        <v>979</v>
      </c>
      <c r="B1184" s="233"/>
      <c r="C1184" s="233"/>
      <c r="D1184" s="234" t="e">
        <f t="shared" si="18"/>
        <v>#DIV/0!</v>
      </c>
    </row>
    <row r="1185" spans="1:4">
      <c r="A1185" s="245" t="s">
        <v>980</v>
      </c>
      <c r="B1185" s="233"/>
      <c r="C1185" s="233"/>
      <c r="D1185" s="234" t="e">
        <f t="shared" si="18"/>
        <v>#DIV/0!</v>
      </c>
    </row>
    <row r="1186" spans="1:4">
      <c r="A1186" s="245" t="s">
        <v>981</v>
      </c>
      <c r="B1186" s="233"/>
      <c r="C1186" s="233"/>
      <c r="D1186" s="234" t="e">
        <f t="shared" si="18"/>
        <v>#DIV/0!</v>
      </c>
    </row>
    <row r="1187" spans="1:4">
      <c r="A1187" s="245" t="s">
        <v>982</v>
      </c>
      <c r="B1187" s="233">
        <f>SUM(B1188:B1199)</f>
        <v>0</v>
      </c>
      <c r="C1187" s="233">
        <f>SUM(C1188:C1199)</f>
        <v>0</v>
      </c>
      <c r="D1187" s="234" t="e">
        <f t="shared" si="18"/>
        <v>#DIV/0!</v>
      </c>
    </row>
    <row r="1188" spans="1:4">
      <c r="A1188" s="245" t="s">
        <v>983</v>
      </c>
      <c r="B1188" s="233"/>
      <c r="C1188" s="233"/>
      <c r="D1188" s="234" t="e">
        <f t="shared" si="18"/>
        <v>#DIV/0!</v>
      </c>
    </row>
    <row r="1189" spans="1:4">
      <c r="A1189" s="245" t="s">
        <v>984</v>
      </c>
      <c r="B1189" s="233"/>
      <c r="C1189" s="233"/>
      <c r="D1189" s="234" t="e">
        <f t="shared" si="18"/>
        <v>#DIV/0!</v>
      </c>
    </row>
    <row r="1190" spans="1:4">
      <c r="A1190" s="245" t="s">
        <v>985</v>
      </c>
      <c r="B1190" s="233"/>
      <c r="C1190" s="233"/>
      <c r="D1190" s="234" t="e">
        <f t="shared" si="18"/>
        <v>#DIV/0!</v>
      </c>
    </row>
    <row r="1191" spans="1:4">
      <c r="A1191" s="245" t="s">
        <v>986</v>
      </c>
      <c r="B1191" s="233"/>
      <c r="C1191" s="233"/>
      <c r="D1191" s="234" t="e">
        <f t="shared" si="18"/>
        <v>#DIV/0!</v>
      </c>
    </row>
    <row r="1192" spans="1:4">
      <c r="A1192" s="245" t="s">
        <v>987</v>
      </c>
      <c r="B1192" s="233"/>
      <c r="C1192" s="233"/>
      <c r="D1192" s="234" t="e">
        <f t="shared" si="18"/>
        <v>#DIV/0!</v>
      </c>
    </row>
    <row r="1193" spans="1:4">
      <c r="A1193" s="245" t="s">
        <v>988</v>
      </c>
      <c r="B1193" s="233"/>
      <c r="C1193" s="233"/>
      <c r="D1193" s="234" t="e">
        <f t="shared" si="18"/>
        <v>#DIV/0!</v>
      </c>
    </row>
    <row r="1194" spans="1:4">
      <c r="A1194" s="245" t="s">
        <v>989</v>
      </c>
      <c r="B1194" s="233"/>
      <c r="C1194" s="233"/>
      <c r="D1194" s="234" t="e">
        <f t="shared" si="18"/>
        <v>#DIV/0!</v>
      </c>
    </row>
    <row r="1195" spans="1:4">
      <c r="A1195" s="245" t="s">
        <v>990</v>
      </c>
      <c r="B1195" s="233"/>
      <c r="C1195" s="233"/>
      <c r="D1195" s="234" t="e">
        <f t="shared" si="18"/>
        <v>#DIV/0!</v>
      </c>
    </row>
    <row r="1196" spans="1:4">
      <c r="A1196" s="245" t="s">
        <v>991</v>
      </c>
      <c r="B1196" s="233"/>
      <c r="C1196" s="233"/>
      <c r="D1196" s="234" t="e">
        <f t="shared" si="18"/>
        <v>#DIV/0!</v>
      </c>
    </row>
    <row r="1197" spans="1:4">
      <c r="A1197" s="245" t="s">
        <v>992</v>
      </c>
      <c r="B1197" s="233"/>
      <c r="C1197" s="233"/>
      <c r="D1197" s="234" t="e">
        <f t="shared" si="18"/>
        <v>#DIV/0!</v>
      </c>
    </row>
    <row r="1198" spans="1:4">
      <c r="A1198" s="245" t="s">
        <v>993</v>
      </c>
      <c r="B1198" s="233"/>
      <c r="C1198" s="233"/>
      <c r="D1198" s="234" t="e">
        <f t="shared" si="18"/>
        <v>#DIV/0!</v>
      </c>
    </row>
    <row r="1199" spans="1:4">
      <c r="A1199" s="245" t="s">
        <v>994</v>
      </c>
      <c r="B1199" s="233"/>
      <c r="C1199" s="233"/>
      <c r="D1199" s="234" t="e">
        <f t="shared" si="18"/>
        <v>#DIV/0!</v>
      </c>
    </row>
    <row r="1200" spans="1:4">
      <c r="A1200" s="245" t="s">
        <v>995</v>
      </c>
      <c r="B1200" s="233">
        <f>SUM(B1201,B1213,B1219,B1225,B1233,B1246,B1250,B1254)</f>
        <v>1263</v>
      </c>
      <c r="C1200" s="233">
        <f>SUM(C1201,C1213,C1219,C1225,C1233,C1246,C1250,C1254)</f>
        <v>1360</v>
      </c>
      <c r="D1200" s="234">
        <f t="shared" si="18"/>
        <v>1.07680126682502</v>
      </c>
    </row>
    <row r="1201" spans="1:4">
      <c r="A1201" s="245" t="s">
        <v>996</v>
      </c>
      <c r="B1201" s="233">
        <f>SUM(B1202:B1212)</f>
        <v>289</v>
      </c>
      <c r="C1201" s="233">
        <f>SUM(C1202:C1212)</f>
        <v>473</v>
      </c>
      <c r="D1201" s="234">
        <f t="shared" si="18"/>
        <v>1.63667820069204</v>
      </c>
    </row>
    <row r="1202" spans="1:4">
      <c r="A1202" s="245" t="s">
        <v>73</v>
      </c>
      <c r="B1202" s="236">
        <v>239</v>
      </c>
      <c r="C1202" s="236">
        <v>410</v>
      </c>
      <c r="D1202" s="234">
        <f t="shared" si="18"/>
        <v>1.71548117154812</v>
      </c>
    </row>
    <row r="1203" spans="1:4">
      <c r="A1203" s="245" t="s">
        <v>74</v>
      </c>
      <c r="B1203" s="236"/>
      <c r="C1203" s="236"/>
      <c r="D1203" s="234" t="e">
        <f t="shared" si="18"/>
        <v>#DIV/0!</v>
      </c>
    </row>
    <row r="1204" spans="1:4">
      <c r="A1204" s="245" t="s">
        <v>75</v>
      </c>
      <c r="B1204" s="236"/>
      <c r="C1204" s="236"/>
      <c r="D1204" s="234" t="e">
        <f t="shared" si="18"/>
        <v>#DIV/0!</v>
      </c>
    </row>
    <row r="1205" spans="1:4">
      <c r="A1205" s="245" t="s">
        <v>997</v>
      </c>
      <c r="B1205" s="236">
        <v>36</v>
      </c>
      <c r="C1205" s="236">
        <v>46</v>
      </c>
      <c r="D1205" s="234">
        <f t="shared" si="18"/>
        <v>1.27777777777778</v>
      </c>
    </row>
    <row r="1206" spans="1:4">
      <c r="A1206" s="245" t="s">
        <v>998</v>
      </c>
      <c r="B1206" s="236"/>
      <c r="C1206" s="236"/>
      <c r="D1206" s="234" t="e">
        <f t="shared" si="18"/>
        <v>#DIV/0!</v>
      </c>
    </row>
    <row r="1207" spans="1:4">
      <c r="A1207" s="245" t="s">
        <v>999</v>
      </c>
      <c r="B1207" s="236"/>
      <c r="C1207" s="236"/>
      <c r="D1207" s="234" t="e">
        <f t="shared" si="18"/>
        <v>#DIV/0!</v>
      </c>
    </row>
    <row r="1208" spans="1:4">
      <c r="A1208" s="245" t="s">
        <v>1000</v>
      </c>
      <c r="B1208" s="236"/>
      <c r="C1208" s="236"/>
      <c r="D1208" s="234" t="e">
        <f t="shared" si="18"/>
        <v>#DIV/0!</v>
      </c>
    </row>
    <row r="1209" spans="1:4">
      <c r="A1209" s="245" t="s">
        <v>1001</v>
      </c>
      <c r="B1209" s="236">
        <v>14</v>
      </c>
      <c r="C1209" s="236">
        <v>17</v>
      </c>
      <c r="D1209" s="234">
        <f t="shared" si="18"/>
        <v>1.21428571428571</v>
      </c>
    </row>
    <row r="1210" spans="1:4">
      <c r="A1210" s="245" t="s">
        <v>1002</v>
      </c>
      <c r="B1210" s="236"/>
      <c r="C1210" s="236"/>
      <c r="D1210" s="234" t="e">
        <f t="shared" si="18"/>
        <v>#DIV/0!</v>
      </c>
    </row>
    <row r="1211" spans="1:4">
      <c r="A1211" s="245" t="s">
        <v>82</v>
      </c>
      <c r="B1211" s="236"/>
      <c r="C1211" s="236"/>
      <c r="D1211" s="234" t="e">
        <f t="shared" si="18"/>
        <v>#DIV/0!</v>
      </c>
    </row>
    <row r="1212" spans="1:4">
      <c r="A1212" s="245" t="s">
        <v>1003</v>
      </c>
      <c r="B1212" s="233"/>
      <c r="C1212" s="233"/>
      <c r="D1212" s="234" t="e">
        <f t="shared" si="18"/>
        <v>#DIV/0!</v>
      </c>
    </row>
    <row r="1213" spans="1:4">
      <c r="A1213" s="245" t="s">
        <v>1004</v>
      </c>
      <c r="B1213" s="233">
        <f>SUM(B1214:B1218)</f>
        <v>426</v>
      </c>
      <c r="C1213" s="233">
        <f>SUM(C1214:C1218)</f>
        <v>490</v>
      </c>
      <c r="D1213" s="234">
        <f t="shared" si="18"/>
        <v>1.15023474178404</v>
      </c>
    </row>
    <row r="1214" spans="1:4">
      <c r="A1214" s="245" t="s">
        <v>73</v>
      </c>
      <c r="B1214" s="236"/>
      <c r="C1214" s="236"/>
      <c r="D1214" s="234" t="e">
        <f t="shared" si="18"/>
        <v>#DIV/0!</v>
      </c>
    </row>
    <row r="1215" spans="1:4">
      <c r="A1215" s="245" t="s">
        <v>74</v>
      </c>
      <c r="B1215" s="236"/>
      <c r="C1215" s="236"/>
      <c r="D1215" s="234" t="e">
        <f t="shared" si="18"/>
        <v>#DIV/0!</v>
      </c>
    </row>
    <row r="1216" spans="1:4">
      <c r="A1216" s="245" t="s">
        <v>75</v>
      </c>
      <c r="B1216" s="236"/>
      <c r="C1216" s="236"/>
      <c r="D1216" s="234" t="e">
        <f t="shared" si="18"/>
        <v>#DIV/0!</v>
      </c>
    </row>
    <row r="1217" spans="1:4">
      <c r="A1217" s="245" t="s">
        <v>1005</v>
      </c>
      <c r="B1217" s="236">
        <v>416</v>
      </c>
      <c r="C1217" s="236">
        <v>480</v>
      </c>
      <c r="D1217" s="234">
        <f t="shared" si="18"/>
        <v>1.15384615384615</v>
      </c>
    </row>
    <row r="1218" spans="1:4">
      <c r="A1218" s="245" t="s">
        <v>1006</v>
      </c>
      <c r="B1218" s="236">
        <v>10</v>
      </c>
      <c r="C1218" s="236">
        <v>10</v>
      </c>
      <c r="D1218" s="234">
        <f t="shared" si="18"/>
        <v>1</v>
      </c>
    </row>
    <row r="1219" spans="1:4">
      <c r="A1219" s="245" t="s">
        <v>1007</v>
      </c>
      <c r="B1219" s="233">
        <f>SUM(B1220:B1224)</f>
        <v>0</v>
      </c>
      <c r="C1219" s="233">
        <f>SUM(C1220:C1224)</f>
        <v>0</v>
      </c>
      <c r="D1219" s="234" t="e">
        <f t="shared" si="18"/>
        <v>#DIV/0!</v>
      </c>
    </row>
    <row r="1220" spans="1:4">
      <c r="A1220" s="245" t="s">
        <v>73</v>
      </c>
      <c r="B1220" s="233"/>
      <c r="C1220" s="233"/>
      <c r="D1220" s="234" t="e">
        <f t="shared" si="18"/>
        <v>#DIV/0!</v>
      </c>
    </row>
    <row r="1221" spans="1:4">
      <c r="A1221" s="245" t="s">
        <v>74</v>
      </c>
      <c r="B1221" s="233"/>
      <c r="C1221" s="233"/>
      <c r="D1221" s="234" t="e">
        <f t="shared" si="18"/>
        <v>#DIV/0!</v>
      </c>
    </row>
    <row r="1222" spans="1:4">
      <c r="A1222" s="245" t="s">
        <v>75</v>
      </c>
      <c r="B1222" s="233"/>
      <c r="C1222" s="233"/>
      <c r="D1222" s="234" t="e">
        <f t="shared" si="18"/>
        <v>#DIV/0!</v>
      </c>
    </row>
    <row r="1223" spans="1:4">
      <c r="A1223" s="245" t="s">
        <v>1008</v>
      </c>
      <c r="B1223" s="233"/>
      <c r="C1223" s="233"/>
      <c r="D1223" s="234" t="e">
        <f t="shared" ref="D1223:D1266" si="19">C1223/B1223</f>
        <v>#DIV/0!</v>
      </c>
    </row>
    <row r="1224" spans="1:4">
      <c r="A1224" s="245" t="s">
        <v>1009</v>
      </c>
      <c r="B1224" s="233"/>
      <c r="C1224" s="233"/>
      <c r="D1224" s="234" t="e">
        <f t="shared" si="19"/>
        <v>#DIV/0!</v>
      </c>
    </row>
    <row r="1225" spans="1:4">
      <c r="A1225" s="245" t="s">
        <v>1010</v>
      </c>
      <c r="B1225" s="233">
        <f>SUM(B1226:B1232)</f>
        <v>0</v>
      </c>
      <c r="C1225" s="233">
        <f>SUM(C1226:C1232)</f>
        <v>0</v>
      </c>
      <c r="D1225" s="234" t="e">
        <f t="shared" si="19"/>
        <v>#DIV/0!</v>
      </c>
    </row>
    <row r="1226" spans="1:4">
      <c r="A1226" s="245" t="s">
        <v>73</v>
      </c>
      <c r="B1226" s="233"/>
      <c r="C1226" s="233"/>
      <c r="D1226" s="234" t="e">
        <f t="shared" si="19"/>
        <v>#DIV/0!</v>
      </c>
    </row>
    <row r="1227" spans="1:4">
      <c r="A1227" s="245" t="s">
        <v>74</v>
      </c>
      <c r="B1227" s="233"/>
      <c r="C1227" s="233"/>
      <c r="D1227" s="234" t="e">
        <f t="shared" si="19"/>
        <v>#DIV/0!</v>
      </c>
    </row>
    <row r="1228" spans="1:4">
      <c r="A1228" s="245" t="s">
        <v>75</v>
      </c>
      <c r="B1228" s="233"/>
      <c r="C1228" s="233"/>
      <c r="D1228" s="234" t="e">
        <f t="shared" si="19"/>
        <v>#DIV/0!</v>
      </c>
    </row>
    <row r="1229" spans="1:4">
      <c r="A1229" s="245" t="s">
        <v>1011</v>
      </c>
      <c r="B1229" s="233"/>
      <c r="C1229" s="233"/>
      <c r="D1229" s="234" t="e">
        <f t="shared" si="19"/>
        <v>#DIV/0!</v>
      </c>
    </row>
    <row r="1230" spans="1:4">
      <c r="A1230" s="245" t="s">
        <v>1012</v>
      </c>
      <c r="B1230" s="233"/>
      <c r="C1230" s="233"/>
      <c r="D1230" s="234" t="e">
        <f t="shared" si="19"/>
        <v>#DIV/0!</v>
      </c>
    </row>
    <row r="1231" spans="1:4">
      <c r="A1231" s="245" t="s">
        <v>82</v>
      </c>
      <c r="B1231" s="233"/>
      <c r="C1231" s="233"/>
      <c r="D1231" s="234" t="e">
        <f t="shared" si="19"/>
        <v>#DIV/0!</v>
      </c>
    </row>
    <row r="1232" spans="1:4">
      <c r="A1232" s="245" t="s">
        <v>1013</v>
      </c>
      <c r="B1232" s="233"/>
      <c r="C1232" s="233"/>
      <c r="D1232" s="234" t="e">
        <f t="shared" si="19"/>
        <v>#DIV/0!</v>
      </c>
    </row>
    <row r="1233" spans="1:4">
      <c r="A1233" s="245" t="s">
        <v>1014</v>
      </c>
      <c r="B1233" s="233">
        <f>SUM(B1234:B1245)</f>
        <v>0</v>
      </c>
      <c r="C1233" s="233">
        <f>SUM(C1234:C1245)</f>
        <v>0</v>
      </c>
      <c r="D1233" s="234" t="e">
        <f t="shared" si="19"/>
        <v>#DIV/0!</v>
      </c>
    </row>
    <row r="1234" spans="1:4">
      <c r="A1234" s="245" t="s">
        <v>73</v>
      </c>
      <c r="B1234" s="233"/>
      <c r="C1234" s="233"/>
      <c r="D1234" s="234" t="e">
        <f t="shared" si="19"/>
        <v>#DIV/0!</v>
      </c>
    </row>
    <row r="1235" spans="1:4">
      <c r="A1235" s="245" t="s">
        <v>74</v>
      </c>
      <c r="B1235" s="233"/>
      <c r="C1235" s="233"/>
      <c r="D1235" s="234" t="e">
        <f t="shared" si="19"/>
        <v>#DIV/0!</v>
      </c>
    </row>
    <row r="1236" spans="1:4">
      <c r="A1236" s="245" t="s">
        <v>75</v>
      </c>
      <c r="B1236" s="233"/>
      <c r="C1236" s="233"/>
      <c r="D1236" s="234" t="e">
        <f t="shared" si="19"/>
        <v>#DIV/0!</v>
      </c>
    </row>
    <row r="1237" spans="1:4">
      <c r="A1237" s="245" t="s">
        <v>1015</v>
      </c>
      <c r="B1237" s="233"/>
      <c r="C1237" s="233"/>
      <c r="D1237" s="234" t="e">
        <f t="shared" si="19"/>
        <v>#DIV/0!</v>
      </c>
    </row>
    <row r="1238" spans="1:4">
      <c r="A1238" s="245" t="s">
        <v>1016</v>
      </c>
      <c r="B1238" s="233"/>
      <c r="C1238" s="233"/>
      <c r="D1238" s="234" t="e">
        <f t="shared" si="19"/>
        <v>#DIV/0!</v>
      </c>
    </row>
    <row r="1239" spans="1:4">
      <c r="A1239" s="245" t="s">
        <v>1017</v>
      </c>
      <c r="B1239" s="233"/>
      <c r="C1239" s="233"/>
      <c r="D1239" s="234" t="e">
        <f t="shared" si="19"/>
        <v>#DIV/0!</v>
      </c>
    </row>
    <row r="1240" spans="1:4">
      <c r="A1240" s="245" t="s">
        <v>1018</v>
      </c>
      <c r="B1240" s="233"/>
      <c r="C1240" s="233"/>
      <c r="D1240" s="234" t="e">
        <f t="shared" si="19"/>
        <v>#DIV/0!</v>
      </c>
    </row>
    <row r="1241" spans="1:4">
      <c r="A1241" s="245" t="s">
        <v>1019</v>
      </c>
      <c r="B1241" s="233"/>
      <c r="C1241" s="233"/>
      <c r="D1241" s="234" t="e">
        <f t="shared" si="19"/>
        <v>#DIV/0!</v>
      </c>
    </row>
    <row r="1242" spans="1:4">
      <c r="A1242" s="245" t="s">
        <v>1020</v>
      </c>
      <c r="B1242" s="233"/>
      <c r="C1242" s="233"/>
      <c r="D1242" s="234" t="e">
        <f t="shared" si="19"/>
        <v>#DIV/0!</v>
      </c>
    </row>
    <row r="1243" spans="1:4">
      <c r="A1243" s="245" t="s">
        <v>1021</v>
      </c>
      <c r="B1243" s="233"/>
      <c r="C1243" s="233"/>
      <c r="D1243" s="234" t="e">
        <f t="shared" si="19"/>
        <v>#DIV/0!</v>
      </c>
    </row>
    <row r="1244" spans="1:4">
      <c r="A1244" s="245" t="s">
        <v>1022</v>
      </c>
      <c r="B1244" s="233"/>
      <c r="C1244" s="233"/>
      <c r="D1244" s="234" t="e">
        <f t="shared" si="19"/>
        <v>#DIV/0!</v>
      </c>
    </row>
    <row r="1245" spans="1:4">
      <c r="A1245" s="245" t="s">
        <v>1023</v>
      </c>
      <c r="B1245" s="233"/>
      <c r="C1245" s="233"/>
      <c r="D1245" s="234" t="e">
        <f t="shared" si="19"/>
        <v>#DIV/0!</v>
      </c>
    </row>
    <row r="1246" spans="1:4">
      <c r="A1246" s="245" t="s">
        <v>1024</v>
      </c>
      <c r="B1246" s="233">
        <f>SUM(B1247:B1249)</f>
        <v>0</v>
      </c>
      <c r="C1246" s="233">
        <f>SUM(C1247:C1249)</f>
        <v>0</v>
      </c>
      <c r="D1246" s="234" t="e">
        <f t="shared" si="19"/>
        <v>#DIV/0!</v>
      </c>
    </row>
    <row r="1247" spans="1:4">
      <c r="A1247" s="245" t="s">
        <v>1025</v>
      </c>
      <c r="B1247" s="233"/>
      <c r="C1247" s="233"/>
      <c r="D1247" s="234" t="e">
        <f t="shared" si="19"/>
        <v>#DIV/0!</v>
      </c>
    </row>
    <row r="1248" spans="1:4">
      <c r="A1248" s="245" t="s">
        <v>1026</v>
      </c>
      <c r="B1248" s="233"/>
      <c r="C1248" s="233"/>
      <c r="D1248" s="234" t="e">
        <f t="shared" si="19"/>
        <v>#DIV/0!</v>
      </c>
    </row>
    <row r="1249" spans="1:4">
      <c r="A1249" s="245" t="s">
        <v>1027</v>
      </c>
      <c r="B1249" s="233"/>
      <c r="C1249" s="233"/>
      <c r="D1249" s="234" t="e">
        <f t="shared" si="19"/>
        <v>#DIV/0!</v>
      </c>
    </row>
    <row r="1250" spans="1:4">
      <c r="A1250" s="245" t="s">
        <v>1028</v>
      </c>
      <c r="B1250" s="233">
        <f>SUM(B1251:B1253)</f>
        <v>548</v>
      </c>
      <c r="C1250" s="233">
        <f>SUM(C1251:C1253)</f>
        <v>397</v>
      </c>
      <c r="D1250" s="234">
        <f t="shared" si="19"/>
        <v>0.724452554744526</v>
      </c>
    </row>
    <row r="1251" spans="1:4">
      <c r="A1251" s="245" t="s">
        <v>1029</v>
      </c>
      <c r="B1251" s="236">
        <v>58</v>
      </c>
      <c r="C1251" s="236">
        <v>58</v>
      </c>
      <c r="D1251" s="234">
        <f t="shared" si="19"/>
        <v>1</v>
      </c>
    </row>
    <row r="1252" spans="1:4">
      <c r="A1252" s="245" t="s">
        <v>1030</v>
      </c>
      <c r="B1252" s="236"/>
      <c r="C1252" s="236"/>
      <c r="D1252" s="234" t="e">
        <f t="shared" si="19"/>
        <v>#DIV/0!</v>
      </c>
    </row>
    <row r="1253" spans="1:4">
      <c r="A1253" s="245" t="s">
        <v>1031</v>
      </c>
      <c r="B1253" s="236">
        <v>490</v>
      </c>
      <c r="C1253" s="236">
        <v>339</v>
      </c>
      <c r="D1253" s="234">
        <f t="shared" si="19"/>
        <v>0.691836734693878</v>
      </c>
    </row>
    <row r="1254" spans="1:4">
      <c r="A1254" s="245" t="s">
        <v>1032</v>
      </c>
      <c r="B1254" s="233"/>
      <c r="C1254" s="233"/>
      <c r="D1254" s="234" t="e">
        <f t="shared" si="19"/>
        <v>#DIV/0!</v>
      </c>
    </row>
    <row r="1255" spans="1:4">
      <c r="A1255" s="245" t="s">
        <v>1033</v>
      </c>
      <c r="B1255" s="233"/>
      <c r="C1255" s="233"/>
      <c r="D1255" s="234" t="e">
        <f t="shared" si="19"/>
        <v>#DIV/0!</v>
      </c>
    </row>
    <row r="1256" spans="1:4">
      <c r="A1256" s="245" t="s">
        <v>1034</v>
      </c>
      <c r="B1256" s="233">
        <f>B1257</f>
        <v>5334</v>
      </c>
      <c r="C1256" s="233">
        <f>C1257</f>
        <v>5746</v>
      </c>
      <c r="D1256" s="234">
        <f t="shared" si="19"/>
        <v>1.07724034495688</v>
      </c>
    </row>
    <row r="1257" spans="1:4">
      <c r="A1257" s="245" t="s">
        <v>1035</v>
      </c>
      <c r="B1257" s="233">
        <f>SUM(B1258:B1261)</f>
        <v>5334</v>
      </c>
      <c r="C1257" s="233">
        <f>SUM(C1258:C1261)</f>
        <v>5746</v>
      </c>
      <c r="D1257" s="234">
        <f t="shared" si="19"/>
        <v>1.07724034495688</v>
      </c>
    </row>
    <row r="1258" spans="1:4">
      <c r="A1258" s="245" t="s">
        <v>1036</v>
      </c>
      <c r="B1258" s="236">
        <v>5334</v>
      </c>
      <c r="C1258" s="236">
        <v>5746</v>
      </c>
      <c r="D1258" s="234">
        <f t="shared" si="19"/>
        <v>1.07724034495688</v>
      </c>
    </row>
    <row r="1259" spans="1:4">
      <c r="A1259" s="245" t="s">
        <v>1037</v>
      </c>
      <c r="B1259" s="233"/>
      <c r="C1259" s="233"/>
      <c r="D1259" s="234" t="e">
        <f t="shared" si="19"/>
        <v>#DIV/0!</v>
      </c>
    </row>
    <row r="1260" spans="1:4">
      <c r="A1260" s="245" t="s">
        <v>1038</v>
      </c>
      <c r="B1260" s="233"/>
      <c r="C1260" s="233"/>
      <c r="D1260" s="234" t="e">
        <f t="shared" si="19"/>
        <v>#DIV/0!</v>
      </c>
    </row>
    <row r="1261" spans="1:4">
      <c r="A1261" s="245" t="s">
        <v>1039</v>
      </c>
      <c r="B1261" s="233"/>
      <c r="C1261" s="233"/>
      <c r="D1261" s="234" t="e">
        <f t="shared" si="19"/>
        <v>#DIV/0!</v>
      </c>
    </row>
    <row r="1262" spans="1:4">
      <c r="A1262" s="232" t="s">
        <v>1040</v>
      </c>
      <c r="B1262" s="233">
        <f>B1263</f>
        <v>0</v>
      </c>
      <c r="C1262" s="233">
        <f>C1263</f>
        <v>0</v>
      </c>
      <c r="D1262" s="234" t="e">
        <f t="shared" si="19"/>
        <v>#DIV/0!</v>
      </c>
    </row>
    <row r="1263" spans="1:4">
      <c r="A1263" s="232" t="s">
        <v>1041</v>
      </c>
      <c r="B1263" s="233"/>
      <c r="C1263" s="233"/>
      <c r="D1263" s="234" t="e">
        <f t="shared" si="19"/>
        <v>#DIV/0!</v>
      </c>
    </row>
    <row r="1264" spans="1:4">
      <c r="A1264" s="232" t="s">
        <v>1042</v>
      </c>
      <c r="B1264" s="233">
        <f>SUM(B1265:B1266)</f>
        <v>71</v>
      </c>
      <c r="C1264" s="233">
        <f>SUM(C1265:C1266)</f>
        <v>80</v>
      </c>
      <c r="D1264" s="234">
        <f t="shared" si="19"/>
        <v>1.12676056338028</v>
      </c>
    </row>
    <row r="1265" spans="1:4">
      <c r="A1265" s="232" t="s">
        <v>1043</v>
      </c>
      <c r="B1265" s="233"/>
      <c r="C1265" s="233"/>
      <c r="D1265" s="234" t="e">
        <f t="shared" si="19"/>
        <v>#DIV/0!</v>
      </c>
    </row>
    <row r="1266" spans="1:4">
      <c r="A1266" s="232" t="s">
        <v>897</v>
      </c>
      <c r="B1266" s="233">
        <v>71</v>
      </c>
      <c r="C1266" s="233">
        <v>80</v>
      </c>
      <c r="D1266" s="234">
        <f t="shared" si="19"/>
        <v>1.12676056338028</v>
      </c>
    </row>
    <row r="1267" spans="1:4">
      <c r="A1267" s="232"/>
      <c r="B1267" s="233"/>
      <c r="C1267" s="233"/>
      <c r="D1267" s="234"/>
    </row>
    <row r="1268" spans="1:4">
      <c r="A1268" s="232"/>
      <c r="B1268" s="233"/>
      <c r="C1268" s="233"/>
      <c r="D1268" s="234"/>
    </row>
    <row r="1269" spans="1:4">
      <c r="A1269" s="248" t="s">
        <v>1044</v>
      </c>
      <c r="B1269" s="233">
        <f>SUM(B6,B235,B239,B251,B341,B392,B448,B505,B630,B700,B774,B793,B904,B968,B1032,B1052,B1082,B1092,B1136,B1156,B1200,B1255,B1256,B1262,B1264)</f>
        <v>241654</v>
      </c>
      <c r="C1269" s="233">
        <f>SUM(C6,C235,C239,C251,C341,C392,C448,C505,C630,C700,C774,C793,C904,C968,C1032,C1052,C1082,C1092,C1136,C1156,C1200,C1255,C1256,C1262,C1264)</f>
        <v>220258</v>
      </c>
      <c r="D1269" s="234"/>
    </row>
  </sheetData>
  <mergeCells count="2">
    <mergeCell ref="A2:D2"/>
    <mergeCell ref="A3:D3"/>
  </mergeCells>
  <printOptions horizontalCentered="1"/>
  <pageMargins left="0.747916666666667" right="0.747916666666667" top="0.786805555555556" bottom="0.708333333333333" header="0" footer="0"/>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30"/>
  <sheetViews>
    <sheetView topLeftCell="A7" workbookViewId="0">
      <selection activeCell="B30" sqref="B30"/>
    </sheetView>
  </sheetViews>
  <sheetFormatPr defaultColWidth="9" defaultRowHeight="14.25" outlineLevelCol="1"/>
  <cols>
    <col min="1" max="1" width="40.125" customWidth="1"/>
    <col min="2" max="2" width="34" style="220" customWidth="1"/>
  </cols>
  <sheetData>
    <row r="1" ht="25.9" customHeight="1" spans="1:1">
      <c r="A1" s="2" t="s">
        <v>1049</v>
      </c>
    </row>
    <row r="2" ht="37.9" customHeight="1" spans="1:2">
      <c r="A2" s="3" t="s">
        <v>1050</v>
      </c>
      <c r="B2" s="3"/>
    </row>
    <row r="3" ht="21" customHeight="1" spans="1:2">
      <c r="A3" s="142"/>
      <c r="B3" s="221" t="s">
        <v>1048</v>
      </c>
    </row>
    <row r="4" s="2" customFormat="1" ht="23.1" customHeight="1" spans="1:2">
      <c r="A4" s="222" t="s">
        <v>37</v>
      </c>
      <c r="B4" s="223" t="s">
        <v>39</v>
      </c>
    </row>
    <row r="5" ht="23.1" customHeight="1" spans="1:2">
      <c r="A5" s="155" t="s">
        <v>1051</v>
      </c>
      <c r="B5" s="224">
        <v>12431</v>
      </c>
    </row>
    <row r="6" ht="23.1" customHeight="1" spans="1:2">
      <c r="A6" s="155" t="s">
        <v>1052</v>
      </c>
      <c r="B6" s="225"/>
    </row>
    <row r="7" ht="23.1" customHeight="1" spans="1:2">
      <c r="A7" s="155" t="s">
        <v>1053</v>
      </c>
      <c r="B7" s="224"/>
    </row>
    <row r="8" ht="23.1" customHeight="1" spans="1:2">
      <c r="A8" s="155" t="s">
        <v>1054</v>
      </c>
      <c r="B8" s="224">
        <v>258</v>
      </c>
    </row>
    <row r="9" ht="23.1" customHeight="1" spans="1:2">
      <c r="A9" s="155" t="s">
        <v>1055</v>
      </c>
      <c r="B9" s="224">
        <v>12274</v>
      </c>
    </row>
    <row r="10" ht="23.1" customHeight="1" spans="1:2">
      <c r="A10" s="155" t="s">
        <v>1056</v>
      </c>
      <c r="B10" s="224">
        <v>218</v>
      </c>
    </row>
    <row r="11" ht="23.1" customHeight="1" spans="1:2">
      <c r="A11" s="155" t="s">
        <v>1057</v>
      </c>
      <c r="B11" s="224">
        <v>551</v>
      </c>
    </row>
    <row r="12" ht="23.1" customHeight="1" spans="1:2">
      <c r="A12" s="155" t="s">
        <v>1058</v>
      </c>
      <c r="B12" s="224">
        <v>13610</v>
      </c>
    </row>
    <row r="13" ht="23.1" customHeight="1" spans="1:2">
      <c r="A13" s="155" t="s">
        <v>1059</v>
      </c>
      <c r="B13" s="224">
        <v>5299</v>
      </c>
    </row>
    <row r="14" ht="23.1" customHeight="1" spans="1:2">
      <c r="A14" s="155" t="s">
        <v>1060</v>
      </c>
      <c r="B14" s="224"/>
    </row>
    <row r="15" ht="23.1" customHeight="1" spans="1:2">
      <c r="A15" s="155" t="s">
        <v>1061</v>
      </c>
      <c r="B15" s="224">
        <v>1108</v>
      </c>
    </row>
    <row r="16" ht="23.1" customHeight="1" spans="1:2">
      <c r="A16" s="155" t="s">
        <v>1062</v>
      </c>
      <c r="B16" s="224">
        <v>2888</v>
      </c>
    </row>
    <row r="17" ht="23.1" customHeight="1" spans="1:2">
      <c r="A17" s="155" t="s">
        <v>1063</v>
      </c>
      <c r="B17" s="224">
        <v>799</v>
      </c>
    </row>
    <row r="18" ht="23.1" customHeight="1" spans="1:2">
      <c r="A18" s="155" t="s">
        <v>1064</v>
      </c>
      <c r="B18" s="224">
        <v>154</v>
      </c>
    </row>
    <row r="19" ht="23.1" customHeight="1" spans="1:2">
      <c r="A19" s="155" t="s">
        <v>1065</v>
      </c>
      <c r="B19" s="224">
        <v>153</v>
      </c>
    </row>
    <row r="20" ht="23.1" customHeight="1" spans="1:2">
      <c r="A20" s="155" t="s">
        <v>1066</v>
      </c>
      <c r="B20" s="225"/>
    </row>
    <row r="21" ht="23.1" customHeight="1" spans="1:2">
      <c r="A21" s="155" t="s">
        <v>1067</v>
      </c>
      <c r="B21" s="225"/>
    </row>
    <row r="22" ht="23.1" customHeight="1" spans="1:2">
      <c r="A22" s="155" t="s">
        <v>1068</v>
      </c>
      <c r="B22" s="224"/>
    </row>
    <row r="23" ht="23.1" customHeight="1" spans="1:2">
      <c r="A23" s="155" t="s">
        <v>1069</v>
      </c>
      <c r="B23" s="224">
        <v>2504</v>
      </c>
    </row>
    <row r="24" ht="23.1" customHeight="1" spans="1:2">
      <c r="A24" s="155" t="s">
        <v>1070</v>
      </c>
      <c r="B24" s="224">
        <v>2</v>
      </c>
    </row>
    <row r="25" ht="23.1" customHeight="1" spans="1:2">
      <c r="A25" s="155" t="s">
        <v>1071</v>
      </c>
      <c r="B25" s="224">
        <v>226</v>
      </c>
    </row>
    <row r="26" ht="23.1" customHeight="1" spans="1:2">
      <c r="A26" s="155" t="s">
        <v>1072</v>
      </c>
      <c r="B26" s="224"/>
    </row>
    <row r="27" ht="23.1" customHeight="1" spans="1:2">
      <c r="A27" s="155" t="s">
        <v>1073</v>
      </c>
      <c r="B27" s="224"/>
    </row>
    <row r="28" ht="23.1" customHeight="1" spans="1:2">
      <c r="A28" s="155" t="s">
        <v>1074</v>
      </c>
      <c r="B28" s="225"/>
    </row>
    <row r="29" ht="23.1" customHeight="1" spans="1:2">
      <c r="A29" s="155" t="s">
        <v>1075</v>
      </c>
      <c r="B29" s="224"/>
    </row>
    <row r="30" ht="23.1" customHeight="1" spans="1:2">
      <c r="A30" s="226" t="s">
        <v>1076</v>
      </c>
      <c r="B30" s="225">
        <f>SUM(B5:B29)</f>
        <v>52475</v>
      </c>
    </row>
  </sheetData>
  <mergeCells count="1">
    <mergeCell ref="A2:B2"/>
  </mergeCells>
  <printOptions horizontalCentered="1"/>
  <pageMargins left="0.747916666666667" right="0.747916666666667" top="0.786805555555556" bottom="0.708333333333333" header="0" footer="0"/>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12"/>
  <sheetViews>
    <sheetView showGridLines="0" showZeros="0" workbookViewId="0">
      <pane ySplit="4" topLeftCell="A47" activePane="bottomLeft" state="frozen"/>
      <selection/>
      <selection pane="bottomLeft" activeCell="B12" sqref="B12"/>
    </sheetView>
  </sheetViews>
  <sheetFormatPr defaultColWidth="9" defaultRowHeight="26.1" customHeight="1" outlineLevelCol="3"/>
  <cols>
    <col min="1" max="1" width="31.5" style="187" customWidth="1"/>
    <col min="2" max="2" width="18.25" style="188" customWidth="1"/>
    <col min="3" max="3" width="32.125" style="188" customWidth="1"/>
    <col min="4" max="4" width="19.25" style="188" customWidth="1"/>
    <col min="5" max="16384" width="9" style="189"/>
  </cols>
  <sheetData>
    <row r="1" customHeight="1" spans="1:1">
      <c r="A1" s="190" t="s">
        <v>1077</v>
      </c>
    </row>
    <row r="2" s="186" customFormat="1" customHeight="1" spans="1:4">
      <c r="A2" s="191" t="s">
        <v>1078</v>
      </c>
      <c r="B2" s="191"/>
      <c r="C2" s="191"/>
      <c r="D2" s="191"/>
    </row>
    <row r="3" customHeight="1" spans="1:3">
      <c r="A3" s="192"/>
      <c r="C3" s="193" t="s">
        <v>1079</v>
      </c>
    </row>
    <row r="4" customHeight="1" spans="1:4">
      <c r="A4" s="194" t="s">
        <v>1080</v>
      </c>
      <c r="B4" s="194"/>
      <c r="C4" s="194" t="s">
        <v>1081</v>
      </c>
      <c r="D4" s="194"/>
    </row>
    <row r="5" customHeight="1" spans="1:4">
      <c r="A5" s="195" t="s">
        <v>37</v>
      </c>
      <c r="B5" s="196" t="s">
        <v>39</v>
      </c>
      <c r="C5" s="197" t="s">
        <v>37</v>
      </c>
      <c r="D5" s="198" t="s">
        <v>39</v>
      </c>
    </row>
    <row r="6" customHeight="1" spans="1:4">
      <c r="A6" s="199" t="s">
        <v>1082</v>
      </c>
      <c r="B6" s="200">
        <v>34075</v>
      </c>
      <c r="C6" s="201" t="s">
        <v>1083</v>
      </c>
      <c r="D6" s="202">
        <v>220258</v>
      </c>
    </row>
    <row r="7" customHeight="1" spans="1:4">
      <c r="A7" s="203" t="s">
        <v>1084</v>
      </c>
      <c r="B7" s="200">
        <f>B8+B76+B77+B81+B82+B83+B84</f>
        <v>207851</v>
      </c>
      <c r="C7" s="204" t="s">
        <v>1085</v>
      </c>
      <c r="D7" s="202">
        <f>D8+D77+D78+D79+D80+D81+D82+D83</f>
        <v>21668</v>
      </c>
    </row>
    <row r="8" customHeight="1" spans="1:4">
      <c r="A8" s="203" t="s">
        <v>1086</v>
      </c>
      <c r="B8" s="200">
        <f>B9+B53+B16</f>
        <v>135014</v>
      </c>
      <c r="C8" s="205" t="s">
        <v>1087</v>
      </c>
      <c r="D8" s="202">
        <f>D9+D10</f>
        <v>3685</v>
      </c>
    </row>
    <row r="9" customHeight="1" spans="1:4">
      <c r="A9" s="199" t="s">
        <v>1088</v>
      </c>
      <c r="B9" s="200">
        <f>SUM(B10:B15)</f>
        <v>3608</v>
      </c>
      <c r="C9" s="205" t="s">
        <v>1089</v>
      </c>
      <c r="D9" s="202"/>
    </row>
    <row r="10" customHeight="1" spans="1:4">
      <c r="A10" s="206" t="s">
        <v>1090</v>
      </c>
      <c r="B10" s="160">
        <v>187</v>
      </c>
      <c r="C10" s="207" t="s">
        <v>1091</v>
      </c>
      <c r="D10" s="202">
        <v>3685</v>
      </c>
    </row>
    <row r="11" customHeight="1" spans="1:4">
      <c r="A11" s="206" t="s">
        <v>1092</v>
      </c>
      <c r="B11" s="160">
        <v>147</v>
      </c>
      <c r="C11" s="208"/>
      <c r="D11" s="202"/>
    </row>
    <row r="12" customHeight="1" spans="1:4">
      <c r="A12" s="206" t="s">
        <v>1093</v>
      </c>
      <c r="B12" s="160">
        <v>2840</v>
      </c>
      <c r="C12" s="208" t="s">
        <v>67</v>
      </c>
      <c r="D12" s="202"/>
    </row>
    <row r="13" customHeight="1" spans="1:4">
      <c r="A13" s="206" t="s">
        <v>1094</v>
      </c>
      <c r="B13" s="160"/>
      <c r="C13" s="208" t="s">
        <v>67</v>
      </c>
      <c r="D13" s="202"/>
    </row>
    <row r="14" customHeight="1" spans="1:4">
      <c r="A14" s="206" t="s">
        <v>1095</v>
      </c>
      <c r="B14" s="160"/>
      <c r="C14" s="208" t="s">
        <v>67</v>
      </c>
      <c r="D14" s="202"/>
    </row>
    <row r="15" customHeight="1" spans="1:4">
      <c r="A15" s="206" t="s">
        <v>1096</v>
      </c>
      <c r="B15" s="160">
        <v>434</v>
      </c>
      <c r="C15" s="208" t="s">
        <v>67</v>
      </c>
      <c r="D15" s="202"/>
    </row>
    <row r="16" customHeight="1" spans="1:4">
      <c r="A16" s="199" t="s">
        <v>1097</v>
      </c>
      <c r="B16" s="200">
        <f>SUM(B17:B52)</f>
        <v>80406</v>
      </c>
      <c r="C16" s="208" t="s">
        <v>67</v>
      </c>
      <c r="D16" s="202"/>
    </row>
    <row r="17" customHeight="1" spans="1:4">
      <c r="A17" s="209" t="s">
        <v>1098</v>
      </c>
      <c r="B17" s="208"/>
      <c r="C17" s="208" t="s">
        <v>67</v>
      </c>
      <c r="D17" s="202"/>
    </row>
    <row r="18" customHeight="1" spans="1:4">
      <c r="A18" s="210" t="s">
        <v>1099</v>
      </c>
      <c r="B18" s="208">
        <v>21965</v>
      </c>
      <c r="C18" s="208" t="s">
        <v>67</v>
      </c>
      <c r="D18" s="202"/>
    </row>
    <row r="19" customHeight="1" spans="1:4">
      <c r="A19" s="210" t="s">
        <v>1100</v>
      </c>
      <c r="B19" s="208">
        <v>4535</v>
      </c>
      <c r="C19" s="208" t="s">
        <v>67</v>
      </c>
      <c r="D19" s="202"/>
    </row>
    <row r="20" customHeight="1" spans="1:4">
      <c r="A20" s="210" t="s">
        <v>1101</v>
      </c>
      <c r="B20" s="208">
        <v>1091</v>
      </c>
      <c r="C20" s="208" t="s">
        <v>67</v>
      </c>
      <c r="D20" s="202"/>
    </row>
    <row r="21" customHeight="1" spans="1:4">
      <c r="A21" s="165" t="s">
        <v>1102</v>
      </c>
      <c r="B21" s="160">
        <v>647</v>
      </c>
      <c r="C21" s="208" t="s">
        <v>67</v>
      </c>
      <c r="D21" s="202"/>
    </row>
    <row r="22" customHeight="1" spans="1:4">
      <c r="A22" s="165" t="s">
        <v>1103</v>
      </c>
      <c r="B22" s="160">
        <v>7</v>
      </c>
      <c r="C22" s="208" t="s">
        <v>67</v>
      </c>
      <c r="D22" s="202"/>
    </row>
    <row r="23" customHeight="1" spans="1:4">
      <c r="A23" s="165" t="s">
        <v>1104</v>
      </c>
      <c r="B23" s="160"/>
      <c r="C23" s="208"/>
      <c r="D23" s="202"/>
    </row>
    <row r="24" customHeight="1" spans="1:4">
      <c r="A24" s="165" t="s">
        <v>1105</v>
      </c>
      <c r="B24" s="160">
        <v>64</v>
      </c>
      <c r="C24" s="208"/>
      <c r="D24" s="202"/>
    </row>
    <row r="25" customHeight="1" spans="1:4">
      <c r="A25" s="210" t="s">
        <v>1106</v>
      </c>
      <c r="B25" s="208"/>
      <c r="C25" s="208" t="s">
        <v>67</v>
      </c>
      <c r="D25" s="202"/>
    </row>
    <row r="26" customHeight="1" spans="1:4">
      <c r="A26" s="210" t="s">
        <v>1107</v>
      </c>
      <c r="B26" s="208">
        <v>2078</v>
      </c>
      <c r="C26" s="208" t="s">
        <v>67</v>
      </c>
      <c r="D26" s="202"/>
    </row>
    <row r="27" customHeight="1" spans="1:4">
      <c r="A27" s="210" t="s">
        <v>1108</v>
      </c>
      <c r="B27" s="208">
        <v>10761</v>
      </c>
      <c r="C27" s="208" t="s">
        <v>67</v>
      </c>
      <c r="D27" s="202"/>
    </row>
    <row r="28" customHeight="1" spans="1:4">
      <c r="A28" s="209" t="s">
        <v>1109</v>
      </c>
      <c r="B28" s="208">
        <v>160</v>
      </c>
      <c r="C28" s="208" t="s">
        <v>67</v>
      </c>
      <c r="D28" s="202"/>
    </row>
    <row r="29" customHeight="1" spans="1:4">
      <c r="A29" s="210" t="s">
        <v>1110</v>
      </c>
      <c r="B29" s="211"/>
      <c r="C29" s="211" t="s">
        <v>67</v>
      </c>
      <c r="D29" s="202"/>
    </row>
    <row r="30" customHeight="1" spans="1:4">
      <c r="A30" s="210" t="s">
        <v>1111</v>
      </c>
      <c r="B30" s="211"/>
      <c r="C30" s="211" t="s">
        <v>67</v>
      </c>
      <c r="D30" s="202"/>
    </row>
    <row r="31" customHeight="1" spans="1:4">
      <c r="A31" s="210" t="s">
        <v>1112</v>
      </c>
      <c r="B31" s="211">
        <v>1900</v>
      </c>
      <c r="C31" s="211" t="s">
        <v>67</v>
      </c>
      <c r="D31" s="202"/>
    </row>
    <row r="32" customHeight="1" spans="1:4">
      <c r="A32" s="210" t="s">
        <v>1113</v>
      </c>
      <c r="B32" s="212"/>
      <c r="C32" s="212" t="s">
        <v>67</v>
      </c>
      <c r="D32" s="202"/>
    </row>
    <row r="33" customHeight="1" spans="1:4">
      <c r="A33" s="210" t="s">
        <v>1114</v>
      </c>
      <c r="B33" s="211"/>
      <c r="C33" s="211" t="s">
        <v>67</v>
      </c>
      <c r="D33" s="202"/>
    </row>
    <row r="34" customHeight="1" spans="1:4">
      <c r="A34" s="210" t="s">
        <v>1115</v>
      </c>
      <c r="B34" s="211"/>
      <c r="C34" s="211" t="s">
        <v>67</v>
      </c>
      <c r="D34" s="202"/>
    </row>
    <row r="35" customHeight="1" spans="1:4">
      <c r="A35" s="210" t="s">
        <v>1116</v>
      </c>
      <c r="B35" s="211">
        <v>100</v>
      </c>
      <c r="C35" s="211" t="s">
        <v>67</v>
      </c>
      <c r="D35" s="202"/>
    </row>
    <row r="36" customHeight="1" spans="1:4">
      <c r="A36" s="210" t="s">
        <v>1117</v>
      </c>
      <c r="B36" s="211">
        <v>3000</v>
      </c>
      <c r="C36" s="211" t="s">
        <v>67</v>
      </c>
      <c r="D36" s="202"/>
    </row>
    <row r="37" customHeight="1" spans="1:4">
      <c r="A37" s="213" t="s">
        <v>1118</v>
      </c>
      <c r="B37" s="211"/>
      <c r="C37" s="211" t="s">
        <v>67</v>
      </c>
      <c r="D37" s="202"/>
    </row>
    <row r="38" customHeight="1" spans="1:4">
      <c r="A38" s="213" t="s">
        <v>1119</v>
      </c>
      <c r="B38" s="211">
        <v>140</v>
      </c>
      <c r="C38" s="211" t="s">
        <v>67</v>
      </c>
      <c r="D38" s="202"/>
    </row>
    <row r="39" customHeight="1" spans="1:4">
      <c r="A39" s="213" t="s">
        <v>1120</v>
      </c>
      <c r="B39" s="211">
        <v>6500</v>
      </c>
      <c r="C39" s="211" t="s">
        <v>67</v>
      </c>
      <c r="D39" s="202"/>
    </row>
    <row r="40" customHeight="1" spans="1:4">
      <c r="A40" s="213" t="s">
        <v>1121</v>
      </c>
      <c r="B40" s="211">
        <v>3000</v>
      </c>
      <c r="C40" s="211" t="s">
        <v>67</v>
      </c>
      <c r="D40" s="202"/>
    </row>
    <row r="41" customHeight="1" spans="1:4">
      <c r="A41" s="213" t="s">
        <v>1122</v>
      </c>
      <c r="B41" s="208"/>
      <c r="C41" s="208" t="s">
        <v>67</v>
      </c>
      <c r="D41" s="202"/>
    </row>
    <row r="42" customHeight="1" spans="1:4">
      <c r="A42" s="213" t="s">
        <v>1123</v>
      </c>
      <c r="B42" s="208"/>
      <c r="C42" s="208" t="s">
        <v>67</v>
      </c>
      <c r="D42" s="202"/>
    </row>
    <row r="43" customHeight="1" spans="1:4">
      <c r="A43" s="213" t="s">
        <v>1124</v>
      </c>
      <c r="B43" s="208">
        <v>14000</v>
      </c>
      <c r="C43" s="208" t="s">
        <v>67</v>
      </c>
      <c r="D43" s="202"/>
    </row>
    <row r="44" customHeight="1" spans="1:4">
      <c r="A44" s="213" t="s">
        <v>1125</v>
      </c>
      <c r="B44" s="208">
        <v>2800</v>
      </c>
      <c r="C44" s="208" t="s">
        <v>67</v>
      </c>
      <c r="D44" s="202"/>
    </row>
    <row r="45" customHeight="1" spans="1:4">
      <c r="A45" s="213" t="s">
        <v>1126</v>
      </c>
      <c r="B45" s="208"/>
      <c r="C45" s="208" t="s">
        <v>67</v>
      </c>
      <c r="D45" s="202"/>
    </row>
    <row r="46" customHeight="1" spans="1:4">
      <c r="A46" s="213" t="s">
        <v>1127</v>
      </c>
      <c r="B46" s="208"/>
      <c r="C46" s="208" t="s">
        <v>67</v>
      </c>
      <c r="D46" s="202"/>
    </row>
    <row r="47" customHeight="1" spans="1:4">
      <c r="A47" s="213" t="s">
        <v>1128</v>
      </c>
      <c r="B47" s="208"/>
      <c r="C47" s="208" t="s">
        <v>67</v>
      </c>
      <c r="D47" s="202"/>
    </row>
    <row r="48" customHeight="1" spans="1:4">
      <c r="A48" s="213" t="s">
        <v>1129</v>
      </c>
      <c r="B48" s="208"/>
      <c r="C48" s="208" t="s">
        <v>67</v>
      </c>
      <c r="D48" s="202"/>
    </row>
    <row r="49" customHeight="1" spans="1:4">
      <c r="A49" s="213" t="s">
        <v>1130</v>
      </c>
      <c r="B49" s="208">
        <v>5000</v>
      </c>
      <c r="C49" s="208" t="s">
        <v>67</v>
      </c>
      <c r="D49" s="202"/>
    </row>
    <row r="50" customHeight="1" spans="1:4">
      <c r="A50" s="213" t="s">
        <v>1131</v>
      </c>
      <c r="B50" s="208">
        <v>60</v>
      </c>
      <c r="C50" s="208" t="s">
        <v>67</v>
      </c>
      <c r="D50" s="202"/>
    </row>
    <row r="51" customHeight="1" spans="1:4">
      <c r="A51" s="213" t="s">
        <v>1132</v>
      </c>
      <c r="B51" s="208">
        <v>400</v>
      </c>
      <c r="C51" s="208" t="s">
        <v>67</v>
      </c>
      <c r="D51" s="202"/>
    </row>
    <row r="52" customHeight="1" spans="1:4">
      <c r="A52" s="213" t="s">
        <v>1133</v>
      </c>
      <c r="B52" s="208">
        <v>2198</v>
      </c>
      <c r="C52" s="208" t="s">
        <v>67</v>
      </c>
      <c r="D52" s="202"/>
    </row>
    <row r="53" customHeight="1" spans="1:4">
      <c r="A53" s="210" t="s">
        <v>1134</v>
      </c>
      <c r="B53" s="211">
        <f>SUM(B54:B74)</f>
        <v>51000</v>
      </c>
      <c r="C53" s="211" t="s">
        <v>67</v>
      </c>
      <c r="D53" s="202"/>
    </row>
    <row r="54" customHeight="1" spans="1:4">
      <c r="A54" s="210" t="s">
        <v>1135</v>
      </c>
      <c r="B54" s="211">
        <v>630</v>
      </c>
      <c r="C54" s="211" t="s">
        <v>67</v>
      </c>
      <c r="D54" s="202"/>
    </row>
    <row r="55" customHeight="1" spans="1:4">
      <c r="A55" s="210" t="s">
        <v>1136</v>
      </c>
      <c r="B55" s="211"/>
      <c r="C55" s="211"/>
      <c r="D55" s="202"/>
    </row>
    <row r="56" customHeight="1" spans="1:4">
      <c r="A56" s="210" t="s">
        <v>1137</v>
      </c>
      <c r="B56" s="211"/>
      <c r="C56" s="208"/>
      <c r="D56" s="202"/>
    </row>
    <row r="57" customHeight="1" spans="1:4">
      <c r="A57" s="210" t="s">
        <v>1138</v>
      </c>
      <c r="B57" s="211">
        <v>60</v>
      </c>
      <c r="C57" s="208"/>
      <c r="D57" s="202"/>
    </row>
    <row r="58" customHeight="1" spans="1:4">
      <c r="A58" s="210" t="s">
        <v>1139</v>
      </c>
      <c r="B58" s="211">
        <v>230</v>
      </c>
      <c r="C58" s="208"/>
      <c r="D58" s="202"/>
    </row>
    <row r="59" customHeight="1" spans="1:4">
      <c r="A59" s="210" t="s">
        <v>1140</v>
      </c>
      <c r="B59" s="211">
        <v>260</v>
      </c>
      <c r="C59" s="208"/>
      <c r="D59" s="202"/>
    </row>
    <row r="60" customHeight="1" spans="1:4">
      <c r="A60" s="210" t="s">
        <v>1141</v>
      </c>
      <c r="B60" s="211">
        <v>340</v>
      </c>
      <c r="C60" s="208"/>
      <c r="D60" s="202"/>
    </row>
    <row r="61" customHeight="1" spans="1:4">
      <c r="A61" s="210" t="s">
        <v>1142</v>
      </c>
      <c r="B61" s="211">
        <v>2890</v>
      </c>
      <c r="C61" s="208"/>
      <c r="D61" s="202"/>
    </row>
    <row r="62" customHeight="1" spans="1:4">
      <c r="A62" s="210" t="s">
        <v>1143</v>
      </c>
      <c r="B62" s="211">
        <v>2100</v>
      </c>
      <c r="C62" s="208"/>
      <c r="D62" s="202"/>
    </row>
    <row r="63" customHeight="1" spans="1:4">
      <c r="A63" s="210" t="s">
        <v>1144</v>
      </c>
      <c r="B63" s="211">
        <v>8000</v>
      </c>
      <c r="C63" s="208"/>
      <c r="D63" s="202"/>
    </row>
    <row r="64" customHeight="1" spans="1:4">
      <c r="A64" s="210" t="s">
        <v>1145</v>
      </c>
      <c r="B64" s="211">
        <v>550</v>
      </c>
      <c r="C64" s="208"/>
      <c r="D64" s="202"/>
    </row>
    <row r="65" customHeight="1" spans="1:4">
      <c r="A65" s="210" t="s">
        <v>1146</v>
      </c>
      <c r="B65" s="211">
        <v>33200</v>
      </c>
      <c r="C65" s="208"/>
      <c r="D65" s="202"/>
    </row>
    <row r="66" customHeight="1" spans="1:4">
      <c r="A66" s="210" t="s">
        <v>1147</v>
      </c>
      <c r="B66" s="211">
        <v>1100</v>
      </c>
      <c r="C66" s="208"/>
      <c r="D66" s="202"/>
    </row>
    <row r="67" customHeight="1" spans="1:4">
      <c r="A67" s="210" t="s">
        <v>1148</v>
      </c>
      <c r="B67" s="211">
        <v>210</v>
      </c>
      <c r="C67" s="208"/>
      <c r="D67" s="202"/>
    </row>
    <row r="68" customHeight="1" spans="1:4">
      <c r="A68" s="210" t="s">
        <v>1149</v>
      </c>
      <c r="B68" s="211">
        <v>500</v>
      </c>
      <c r="C68" s="208"/>
      <c r="D68" s="202"/>
    </row>
    <row r="69" customHeight="1" spans="1:4">
      <c r="A69" s="210" t="s">
        <v>1150</v>
      </c>
      <c r="B69" s="211">
        <v>20</v>
      </c>
      <c r="C69" s="208"/>
      <c r="D69" s="202"/>
    </row>
    <row r="70" customHeight="1" spans="1:4">
      <c r="A70" s="210" t="s">
        <v>1151</v>
      </c>
      <c r="B70" s="211"/>
      <c r="C70" s="208"/>
      <c r="D70" s="202"/>
    </row>
    <row r="71" customHeight="1" spans="1:4">
      <c r="A71" s="210" t="s">
        <v>1152</v>
      </c>
      <c r="B71" s="211">
        <v>500</v>
      </c>
      <c r="C71" s="208"/>
      <c r="D71" s="202"/>
    </row>
    <row r="72" customHeight="1" spans="1:4">
      <c r="A72" s="213" t="s">
        <v>1153</v>
      </c>
      <c r="B72" s="211">
        <v>10</v>
      </c>
      <c r="C72" s="208"/>
      <c r="D72" s="202"/>
    </row>
    <row r="73" customHeight="1" spans="1:4">
      <c r="A73" s="214" t="s">
        <v>1154</v>
      </c>
      <c r="B73" s="211">
        <v>400</v>
      </c>
      <c r="C73" s="208"/>
      <c r="D73" s="202"/>
    </row>
    <row r="74" customHeight="1" spans="1:4">
      <c r="A74" s="213" t="s">
        <v>1155</v>
      </c>
      <c r="B74" s="211"/>
      <c r="C74" s="196"/>
      <c r="D74" s="202"/>
    </row>
    <row r="75" customHeight="1" spans="1:4">
      <c r="A75" s="206"/>
      <c r="B75" s="211"/>
      <c r="C75" s="215"/>
      <c r="D75" s="202"/>
    </row>
    <row r="76" customHeight="1" spans="1:4">
      <c r="A76" s="206" t="s">
        <v>1156</v>
      </c>
      <c r="B76" s="208">
        <v>15499</v>
      </c>
      <c r="C76" s="208" t="s">
        <v>67</v>
      </c>
      <c r="D76" s="202"/>
    </row>
    <row r="77" customHeight="1" spans="1:4">
      <c r="A77" s="206" t="s">
        <v>1157</v>
      </c>
      <c r="B77" s="208">
        <f>SUM(B78:B80)</f>
        <v>28583</v>
      </c>
      <c r="C77" s="216" t="s">
        <v>1158</v>
      </c>
      <c r="D77" s="202"/>
    </row>
    <row r="78" customHeight="1" spans="1:4">
      <c r="A78" s="206" t="s">
        <v>1159</v>
      </c>
      <c r="B78" s="208">
        <v>28583</v>
      </c>
      <c r="C78" s="202" t="s">
        <v>1160</v>
      </c>
      <c r="D78" s="202">
        <f>B94-D6-D8-D77-D79-D80-D81-D82-D83</f>
        <v>5228</v>
      </c>
    </row>
    <row r="79" customHeight="1" spans="1:4">
      <c r="A79" s="206" t="s">
        <v>1161</v>
      </c>
      <c r="B79" s="208"/>
      <c r="C79" s="202" t="s">
        <v>1162</v>
      </c>
      <c r="D79" s="202">
        <v>12755</v>
      </c>
    </row>
    <row r="80" customHeight="1" spans="1:4">
      <c r="A80" s="206" t="s">
        <v>1163</v>
      </c>
      <c r="B80" s="208"/>
      <c r="C80" s="202" t="s">
        <v>1164</v>
      </c>
      <c r="D80" s="202"/>
    </row>
    <row r="81" customHeight="1" spans="1:4">
      <c r="A81" s="206" t="s">
        <v>1165</v>
      </c>
      <c r="B81" s="217"/>
      <c r="C81" s="202" t="s">
        <v>1166</v>
      </c>
      <c r="D81" s="202"/>
    </row>
    <row r="82" customHeight="1" spans="1:4">
      <c r="A82" s="206" t="s">
        <v>1167</v>
      </c>
      <c r="B82" s="217">
        <v>18755</v>
      </c>
      <c r="C82" s="215" t="s">
        <v>1168</v>
      </c>
      <c r="D82" s="202"/>
    </row>
    <row r="83" customHeight="1" spans="1:4">
      <c r="A83" s="206" t="s">
        <v>1169</v>
      </c>
      <c r="B83" s="208"/>
      <c r="C83" s="215" t="s">
        <v>1170</v>
      </c>
      <c r="D83" s="202"/>
    </row>
    <row r="84" customHeight="1" spans="1:4">
      <c r="A84" s="206" t="s">
        <v>1171</v>
      </c>
      <c r="B84" s="208">
        <v>10000</v>
      </c>
      <c r="C84" s="215"/>
      <c r="D84" s="202"/>
    </row>
    <row r="85" customHeight="1" spans="1:4">
      <c r="A85" s="206"/>
      <c r="B85" s="208"/>
      <c r="C85" s="215"/>
      <c r="D85" s="202"/>
    </row>
    <row r="86" customHeight="1" spans="1:4">
      <c r="A86" s="206"/>
      <c r="B86" s="208"/>
      <c r="C86" s="215"/>
      <c r="D86" s="202"/>
    </row>
    <row r="87" customHeight="1" spans="1:4">
      <c r="A87" s="206"/>
      <c r="B87" s="208"/>
      <c r="C87" s="215" t="s">
        <v>67</v>
      </c>
      <c r="D87" s="202"/>
    </row>
    <row r="88" customHeight="1" spans="1:4">
      <c r="A88" s="206"/>
      <c r="B88" s="208"/>
      <c r="C88" s="215" t="s">
        <v>67</v>
      </c>
      <c r="D88" s="202"/>
    </row>
    <row r="89" customHeight="1" spans="1:4">
      <c r="A89" s="206"/>
      <c r="B89" s="208"/>
      <c r="C89" s="215" t="s">
        <v>67</v>
      </c>
      <c r="D89" s="202"/>
    </row>
    <row r="90" customHeight="1" spans="1:4">
      <c r="A90" s="206"/>
      <c r="B90" s="208"/>
      <c r="C90" s="215" t="s">
        <v>67</v>
      </c>
      <c r="D90" s="202"/>
    </row>
    <row r="91" customHeight="1" spans="1:4">
      <c r="A91" s="206"/>
      <c r="B91" s="208"/>
      <c r="C91" s="215"/>
      <c r="D91" s="202"/>
    </row>
    <row r="92" customHeight="1" spans="1:4">
      <c r="A92" s="206"/>
      <c r="B92" s="208"/>
      <c r="C92" s="215"/>
      <c r="D92" s="202"/>
    </row>
    <row r="93" customHeight="1" spans="1:4">
      <c r="A93" s="218"/>
      <c r="B93" s="196"/>
      <c r="C93" s="216"/>
      <c r="D93" s="202"/>
    </row>
    <row r="94" customHeight="1" spans="1:4">
      <c r="A94" s="219" t="s">
        <v>1172</v>
      </c>
      <c r="B94" s="202">
        <f>B6+B7</f>
        <v>241926</v>
      </c>
      <c r="C94" s="202" t="s">
        <v>1173</v>
      </c>
      <c r="D94" s="202">
        <f>D6+D7</f>
        <v>241926</v>
      </c>
    </row>
    <row r="95" customHeight="1" spans="2:2">
      <c r="B95" s="193"/>
    </row>
    <row r="96" customHeight="1" spans="2:2">
      <c r="B96" s="193"/>
    </row>
    <row r="97" customHeight="1" spans="2:2">
      <c r="B97" s="193"/>
    </row>
    <row r="98" customHeight="1" spans="2:2">
      <c r="B98" s="193"/>
    </row>
    <row r="99" customHeight="1" spans="2:2">
      <c r="B99" s="193"/>
    </row>
    <row r="100" customHeight="1" spans="2:2">
      <c r="B100" s="193"/>
    </row>
    <row r="101" customHeight="1" spans="2:2">
      <c r="B101" s="193"/>
    </row>
    <row r="102" customHeight="1" spans="2:2">
      <c r="B102" s="193"/>
    </row>
    <row r="103" customHeight="1" spans="2:2">
      <c r="B103" s="193"/>
    </row>
    <row r="104" customHeight="1" spans="2:2">
      <c r="B104" s="193"/>
    </row>
    <row r="105" customHeight="1" spans="2:2">
      <c r="B105" s="193"/>
    </row>
    <row r="106" customHeight="1" spans="2:2">
      <c r="B106" s="193"/>
    </row>
    <row r="107" customHeight="1" spans="2:2">
      <c r="B107" s="193"/>
    </row>
    <row r="108" customHeight="1" spans="2:2">
      <c r="B108" s="193"/>
    </row>
    <row r="109" customHeight="1" spans="2:2">
      <c r="B109" s="193"/>
    </row>
    <row r="110" customHeight="1" spans="2:2">
      <c r="B110" s="193"/>
    </row>
    <row r="111" customHeight="1" spans="2:2">
      <c r="B111" s="193"/>
    </row>
    <row r="112" customHeight="1" spans="2:2">
      <c r="B112" s="193"/>
    </row>
  </sheetData>
  <sheetProtection selectLockedCells="1"/>
  <mergeCells count="3">
    <mergeCell ref="A2:D2"/>
    <mergeCell ref="A4:B4"/>
    <mergeCell ref="C4:D4"/>
  </mergeCells>
  <printOptions horizontalCentered="1"/>
  <pageMargins left="0.747916666666667" right="0.747916666666667" top="0.786805555555556" bottom="0.708333333333333" header="0" footer="0"/>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351"/>
  <sheetViews>
    <sheetView topLeftCell="A1335" workbookViewId="0">
      <selection activeCell="C38" sqref="C38"/>
    </sheetView>
  </sheetViews>
  <sheetFormatPr defaultColWidth="9" defaultRowHeight="20.1" customHeight="1" outlineLevelCol="3"/>
  <cols>
    <col min="1" max="1" width="16.375" style="142" customWidth="1"/>
    <col min="2" max="2" width="34.125" style="142" customWidth="1"/>
    <col min="3" max="3" width="28.375" style="143" customWidth="1"/>
    <col min="4" max="16384" width="9" style="142"/>
  </cols>
  <sheetData>
    <row r="1" ht="27" customHeight="1" spans="1:1">
      <c r="A1" s="153" t="s">
        <v>1174</v>
      </c>
    </row>
    <row r="2" ht="27" customHeight="1" spans="1:3">
      <c r="A2" s="140" t="s">
        <v>1175</v>
      </c>
      <c r="B2" s="140"/>
      <c r="C2" s="140"/>
    </row>
    <row r="3" ht="27" customHeight="1" spans="1:3">
      <c r="A3" s="140"/>
      <c r="C3" s="143" t="s">
        <v>1048</v>
      </c>
    </row>
    <row r="4" ht="27" customHeight="1" spans="1:3">
      <c r="A4" s="158" t="s">
        <v>1176</v>
      </c>
      <c r="B4" s="158" t="s">
        <v>1177</v>
      </c>
      <c r="C4" s="158" t="s">
        <v>1178</v>
      </c>
    </row>
    <row r="5" s="179" customFormat="1" ht="24" customHeight="1" spans="1:3">
      <c r="A5" s="180"/>
      <c r="B5" s="158" t="s">
        <v>1179</v>
      </c>
      <c r="C5" s="181">
        <f>SUM(C6,C250,C290,C309,C400,C454,C508,C565,C686,C758,C836,C859,C970,C1034,C1101,C1121,C1151,C1161,C1206,C1226,C1280,C1337,C1340,C1348)</f>
        <v>220258</v>
      </c>
    </row>
    <row r="6" s="179" customFormat="1" customHeight="1" spans="1:3">
      <c r="A6" s="180">
        <v>201</v>
      </c>
      <c r="B6" s="180" t="s">
        <v>1180</v>
      </c>
      <c r="C6" s="181">
        <f>SUM(C7+C19+C28+C39+C50+C61+C72+C84+C93+C106+C116+C125+C136+C149+C156+C164+C170+C177+C184+C191+C198+C205+C213+C219+C225+C232+C247)</f>
        <v>26500</v>
      </c>
    </row>
    <row r="7" s="179" customFormat="1" customHeight="1" spans="1:3">
      <c r="A7" s="180">
        <v>20101</v>
      </c>
      <c r="B7" s="180" t="s">
        <v>1181</v>
      </c>
      <c r="C7" s="181">
        <f>SUM(C8:C18)</f>
        <v>634</v>
      </c>
    </row>
    <row r="8" customHeight="1" spans="1:3">
      <c r="A8" s="182">
        <v>2010101</v>
      </c>
      <c r="B8" s="182" t="s">
        <v>1182</v>
      </c>
      <c r="C8" s="160">
        <v>497</v>
      </c>
    </row>
    <row r="9" customHeight="1" spans="1:3">
      <c r="A9" s="182">
        <v>2010102</v>
      </c>
      <c r="B9" s="182" t="s">
        <v>1183</v>
      </c>
      <c r="C9" s="160">
        <v>13</v>
      </c>
    </row>
    <row r="10" customHeight="1" spans="1:3">
      <c r="A10" s="182">
        <v>2010103</v>
      </c>
      <c r="B10" s="182" t="s">
        <v>1184</v>
      </c>
      <c r="C10" s="160"/>
    </row>
    <row r="11" customHeight="1" spans="1:3">
      <c r="A11" s="182">
        <v>2010104</v>
      </c>
      <c r="B11" s="182" t="s">
        <v>1185</v>
      </c>
      <c r="C11" s="160">
        <v>73</v>
      </c>
    </row>
    <row r="12" customHeight="1" spans="1:3">
      <c r="A12" s="182">
        <v>2010105</v>
      </c>
      <c r="B12" s="182" t="s">
        <v>1186</v>
      </c>
      <c r="C12" s="160"/>
    </row>
    <row r="13" customHeight="1" spans="1:3">
      <c r="A13" s="182">
        <v>2010106</v>
      </c>
      <c r="B13" s="182" t="s">
        <v>1187</v>
      </c>
      <c r="C13" s="160"/>
    </row>
    <row r="14" customHeight="1" spans="1:3">
      <c r="A14" s="182">
        <v>2010107</v>
      </c>
      <c r="B14" s="182" t="s">
        <v>1188</v>
      </c>
      <c r="C14" s="160"/>
    </row>
    <row r="15" customHeight="1" spans="1:3">
      <c r="A15" s="182">
        <v>2010108</v>
      </c>
      <c r="B15" s="182" t="s">
        <v>1189</v>
      </c>
      <c r="C15" s="160"/>
    </row>
    <row r="16" customHeight="1" spans="1:3">
      <c r="A16" s="182">
        <v>2010109</v>
      </c>
      <c r="B16" s="182" t="s">
        <v>1190</v>
      </c>
      <c r="C16" s="160"/>
    </row>
    <row r="17" customHeight="1" spans="1:3">
      <c r="A17" s="182">
        <v>2010150</v>
      </c>
      <c r="B17" s="182" t="s">
        <v>1191</v>
      </c>
      <c r="C17" s="160"/>
    </row>
    <row r="18" customHeight="1" spans="1:3">
      <c r="A18" s="182">
        <v>2010199</v>
      </c>
      <c r="B18" s="182" t="s">
        <v>1192</v>
      </c>
      <c r="C18" s="160">
        <v>51</v>
      </c>
    </row>
    <row r="19" s="179" customFormat="1" customHeight="1" spans="1:3">
      <c r="A19" s="180">
        <v>20102</v>
      </c>
      <c r="B19" s="180" t="s">
        <v>1193</v>
      </c>
      <c r="C19" s="181">
        <f>SUM(C20:C27)</f>
        <v>441</v>
      </c>
    </row>
    <row r="20" customHeight="1" spans="1:3">
      <c r="A20" s="182">
        <v>2010201</v>
      </c>
      <c r="B20" s="182" t="s">
        <v>1182</v>
      </c>
      <c r="C20" s="160">
        <v>384</v>
      </c>
    </row>
    <row r="21" customHeight="1" spans="1:3">
      <c r="A21" s="182">
        <v>2010202</v>
      </c>
      <c r="B21" s="182" t="s">
        <v>1183</v>
      </c>
      <c r="C21" s="160"/>
    </row>
    <row r="22" customHeight="1" spans="1:3">
      <c r="A22" s="182">
        <v>2010203</v>
      </c>
      <c r="B22" s="182" t="s">
        <v>1184</v>
      </c>
      <c r="C22" s="160"/>
    </row>
    <row r="23" customHeight="1" spans="1:3">
      <c r="A23" s="182">
        <v>2010204</v>
      </c>
      <c r="B23" s="182" t="s">
        <v>1194</v>
      </c>
      <c r="C23" s="160">
        <v>52</v>
      </c>
    </row>
    <row r="24" customHeight="1" spans="1:3">
      <c r="A24" s="182">
        <v>2010205</v>
      </c>
      <c r="B24" s="182" t="s">
        <v>1195</v>
      </c>
      <c r="C24" s="160"/>
    </row>
    <row r="25" customHeight="1" spans="1:3">
      <c r="A25" s="182">
        <v>2010206</v>
      </c>
      <c r="B25" s="182" t="s">
        <v>1196</v>
      </c>
      <c r="C25" s="160"/>
    </row>
    <row r="26" customHeight="1" spans="1:3">
      <c r="A26" s="182">
        <v>2010250</v>
      </c>
      <c r="B26" s="182" t="s">
        <v>1191</v>
      </c>
      <c r="C26" s="160"/>
    </row>
    <row r="27" customHeight="1" spans="1:3">
      <c r="A27" s="182">
        <v>2010299</v>
      </c>
      <c r="B27" s="182" t="s">
        <v>1197</v>
      </c>
      <c r="C27" s="160">
        <v>5</v>
      </c>
    </row>
    <row r="28" s="179" customFormat="1" customHeight="1" spans="1:3">
      <c r="A28" s="180">
        <v>20103</v>
      </c>
      <c r="B28" s="180" t="s">
        <v>1198</v>
      </c>
      <c r="C28" s="181">
        <f>SUM(C29:C38)</f>
        <v>6065</v>
      </c>
    </row>
    <row r="29" customHeight="1" spans="1:3">
      <c r="A29" s="182">
        <v>2010301</v>
      </c>
      <c r="B29" s="182" t="s">
        <v>1182</v>
      </c>
      <c r="C29" s="160">
        <v>564</v>
      </c>
    </row>
    <row r="30" customHeight="1" spans="1:3">
      <c r="A30" s="182">
        <v>2010302</v>
      </c>
      <c r="B30" s="182" t="s">
        <v>1183</v>
      </c>
      <c r="C30" s="160">
        <v>279</v>
      </c>
    </row>
    <row r="31" customHeight="1" spans="1:3">
      <c r="A31" s="182">
        <v>2010303</v>
      </c>
      <c r="B31" s="182" t="s">
        <v>1184</v>
      </c>
      <c r="C31" s="160">
        <v>878</v>
      </c>
    </row>
    <row r="32" customHeight="1" spans="1:3">
      <c r="A32" s="182">
        <v>2010304</v>
      </c>
      <c r="B32" s="182" t="s">
        <v>1199</v>
      </c>
      <c r="C32" s="160"/>
    </row>
    <row r="33" customHeight="1" spans="1:3">
      <c r="A33" s="182">
        <v>2010305</v>
      </c>
      <c r="B33" s="182" t="s">
        <v>1200</v>
      </c>
      <c r="C33" s="160"/>
    </row>
    <row r="34" customHeight="1" spans="1:3">
      <c r="A34" s="182">
        <v>2010306</v>
      </c>
      <c r="B34" s="182" t="s">
        <v>1201</v>
      </c>
      <c r="C34" s="160">
        <v>844</v>
      </c>
    </row>
    <row r="35" customHeight="1" spans="1:3">
      <c r="A35" s="182">
        <v>2010308</v>
      </c>
      <c r="B35" s="182" t="s">
        <v>1202</v>
      </c>
      <c r="C35" s="160">
        <v>270</v>
      </c>
    </row>
    <row r="36" customHeight="1" spans="1:3">
      <c r="A36" s="182">
        <v>2010309</v>
      </c>
      <c r="B36" s="182" t="s">
        <v>1203</v>
      </c>
      <c r="C36" s="160"/>
    </row>
    <row r="37" customHeight="1" spans="1:3">
      <c r="A37" s="182">
        <v>2010350</v>
      </c>
      <c r="B37" s="182" t="s">
        <v>1191</v>
      </c>
      <c r="C37" s="160">
        <v>30</v>
      </c>
    </row>
    <row r="38" customHeight="1" spans="1:4">
      <c r="A38" s="182">
        <v>2010399</v>
      </c>
      <c r="B38" s="182" t="s">
        <v>1204</v>
      </c>
      <c r="C38" s="183">
        <v>3200</v>
      </c>
      <c r="D38" s="142">
        <v>-687</v>
      </c>
    </row>
    <row r="39" s="179" customFormat="1" customHeight="1" spans="1:3">
      <c r="A39" s="180">
        <v>20104</v>
      </c>
      <c r="B39" s="180" t="s">
        <v>1205</v>
      </c>
      <c r="C39" s="181">
        <f>SUM(C40:C49)</f>
        <v>1063</v>
      </c>
    </row>
    <row r="40" customHeight="1" spans="1:3">
      <c r="A40" s="182">
        <v>2010401</v>
      </c>
      <c r="B40" s="182" t="s">
        <v>1182</v>
      </c>
      <c r="C40" s="160">
        <v>134</v>
      </c>
    </row>
    <row r="41" customHeight="1" spans="1:3">
      <c r="A41" s="182">
        <v>2010402</v>
      </c>
      <c r="B41" s="182" t="s">
        <v>1183</v>
      </c>
      <c r="C41" s="160">
        <v>170</v>
      </c>
    </row>
    <row r="42" customHeight="1" spans="1:3">
      <c r="A42" s="182">
        <v>2010403</v>
      </c>
      <c r="B42" s="182" t="s">
        <v>1184</v>
      </c>
      <c r="C42" s="160"/>
    </row>
    <row r="43" customHeight="1" spans="1:3">
      <c r="A43" s="182">
        <v>2010404</v>
      </c>
      <c r="B43" s="182" t="s">
        <v>1206</v>
      </c>
      <c r="C43" s="160">
        <v>38</v>
      </c>
    </row>
    <row r="44" customHeight="1" spans="1:3">
      <c r="A44" s="182">
        <v>2010405</v>
      </c>
      <c r="B44" s="182" t="s">
        <v>1207</v>
      </c>
      <c r="C44" s="160"/>
    </row>
    <row r="45" customHeight="1" spans="1:3">
      <c r="A45" s="182">
        <v>2010406</v>
      </c>
      <c r="B45" s="182" t="s">
        <v>1208</v>
      </c>
      <c r="C45" s="160"/>
    </row>
    <row r="46" customHeight="1" spans="1:3">
      <c r="A46" s="182">
        <v>2010407</v>
      </c>
      <c r="B46" s="182" t="s">
        <v>1209</v>
      </c>
      <c r="C46" s="160"/>
    </row>
    <row r="47" customHeight="1" spans="1:3">
      <c r="A47" s="182">
        <v>2010408</v>
      </c>
      <c r="B47" s="182" t="s">
        <v>1210</v>
      </c>
      <c r="C47" s="160"/>
    </row>
    <row r="48" customHeight="1" spans="1:3">
      <c r="A48" s="182">
        <v>2010450</v>
      </c>
      <c r="B48" s="182" t="s">
        <v>1191</v>
      </c>
      <c r="C48" s="160"/>
    </row>
    <row r="49" customHeight="1" spans="1:3">
      <c r="A49" s="182">
        <v>2010499</v>
      </c>
      <c r="B49" s="182" t="s">
        <v>1211</v>
      </c>
      <c r="C49" s="160">
        <v>721</v>
      </c>
    </row>
    <row r="50" customHeight="1" spans="1:3">
      <c r="A50" s="182">
        <v>20105</v>
      </c>
      <c r="B50" s="180" t="s">
        <v>1212</v>
      </c>
      <c r="C50" s="160">
        <f>SUM(C51:C60)</f>
        <v>525</v>
      </c>
    </row>
    <row r="51" customHeight="1" spans="1:3">
      <c r="A51" s="182">
        <v>2010501</v>
      </c>
      <c r="B51" s="182" t="s">
        <v>1182</v>
      </c>
      <c r="C51" s="160">
        <v>116</v>
      </c>
    </row>
    <row r="52" customHeight="1" spans="1:3">
      <c r="A52" s="182">
        <v>2010502</v>
      </c>
      <c r="B52" s="182" t="s">
        <v>1183</v>
      </c>
      <c r="C52" s="160">
        <v>20</v>
      </c>
    </row>
    <row r="53" customHeight="1" spans="1:3">
      <c r="A53" s="182">
        <v>2010503</v>
      </c>
      <c r="B53" s="182" t="s">
        <v>1184</v>
      </c>
      <c r="C53" s="160"/>
    </row>
    <row r="54" customHeight="1" spans="1:3">
      <c r="A54" s="182">
        <v>2010504</v>
      </c>
      <c r="B54" s="182" t="s">
        <v>1213</v>
      </c>
      <c r="C54" s="160"/>
    </row>
    <row r="55" customHeight="1" spans="1:3">
      <c r="A55" s="182">
        <v>2010505</v>
      </c>
      <c r="B55" s="182" t="s">
        <v>1214</v>
      </c>
      <c r="C55" s="160"/>
    </row>
    <row r="56" customHeight="1" spans="1:3">
      <c r="A56" s="182">
        <v>2010506</v>
      </c>
      <c r="B56" s="182" t="s">
        <v>1215</v>
      </c>
      <c r="C56" s="160"/>
    </row>
    <row r="57" customHeight="1" spans="1:3">
      <c r="A57" s="182">
        <v>2010507</v>
      </c>
      <c r="B57" s="182" t="s">
        <v>1216</v>
      </c>
      <c r="C57" s="160">
        <v>213</v>
      </c>
    </row>
    <row r="58" customHeight="1" spans="1:3">
      <c r="A58" s="182">
        <v>2010508</v>
      </c>
      <c r="B58" s="182" t="s">
        <v>1217</v>
      </c>
      <c r="C58" s="160">
        <v>3</v>
      </c>
    </row>
    <row r="59" customHeight="1" spans="1:3">
      <c r="A59" s="182">
        <v>2010550</v>
      </c>
      <c r="B59" s="182" t="s">
        <v>1191</v>
      </c>
      <c r="C59" s="160"/>
    </row>
    <row r="60" customHeight="1" spans="1:3">
      <c r="A60" s="182">
        <v>2010599</v>
      </c>
      <c r="B60" s="182" t="s">
        <v>1218</v>
      </c>
      <c r="C60" s="160">
        <v>173</v>
      </c>
    </row>
    <row r="61" customHeight="1" spans="1:3">
      <c r="A61" s="182">
        <v>20106</v>
      </c>
      <c r="B61" s="180" t="s">
        <v>1219</v>
      </c>
      <c r="C61" s="160">
        <f>SUM(C62:C71)</f>
        <v>1730</v>
      </c>
    </row>
    <row r="62" customHeight="1" spans="1:3">
      <c r="A62" s="182">
        <v>2010601</v>
      </c>
      <c r="B62" s="182" t="s">
        <v>1182</v>
      </c>
      <c r="C62" s="160">
        <v>652</v>
      </c>
    </row>
    <row r="63" customHeight="1" spans="1:3">
      <c r="A63" s="182">
        <v>2010602</v>
      </c>
      <c r="B63" s="182" t="s">
        <v>1183</v>
      </c>
      <c r="C63" s="160">
        <v>709</v>
      </c>
    </row>
    <row r="64" customHeight="1" spans="1:3">
      <c r="A64" s="182">
        <v>2010603</v>
      </c>
      <c r="B64" s="182" t="s">
        <v>1184</v>
      </c>
      <c r="C64" s="160"/>
    </row>
    <row r="65" customHeight="1" spans="1:3">
      <c r="A65" s="182">
        <v>2010604</v>
      </c>
      <c r="B65" s="182" t="s">
        <v>1220</v>
      </c>
      <c r="C65" s="160"/>
    </row>
    <row r="66" customHeight="1" spans="1:3">
      <c r="A66" s="182">
        <v>2010605</v>
      </c>
      <c r="B66" s="182" t="s">
        <v>1221</v>
      </c>
      <c r="C66" s="160">
        <v>26</v>
      </c>
    </row>
    <row r="67" customHeight="1" spans="1:3">
      <c r="A67" s="182">
        <v>2010606</v>
      </c>
      <c r="B67" s="182" t="s">
        <v>1222</v>
      </c>
      <c r="C67" s="160"/>
    </row>
    <row r="68" customHeight="1" spans="1:3">
      <c r="A68" s="182">
        <v>2010607</v>
      </c>
      <c r="B68" s="182" t="s">
        <v>1223</v>
      </c>
      <c r="C68" s="160">
        <v>180</v>
      </c>
    </row>
    <row r="69" customHeight="1" spans="1:3">
      <c r="A69" s="182">
        <v>2010608</v>
      </c>
      <c r="B69" s="182" t="s">
        <v>1224</v>
      </c>
      <c r="C69" s="160"/>
    </row>
    <row r="70" customHeight="1" spans="1:3">
      <c r="A70" s="182">
        <v>2010650</v>
      </c>
      <c r="B70" s="182" t="s">
        <v>1191</v>
      </c>
      <c r="C70" s="160"/>
    </row>
    <row r="71" customHeight="1" spans="1:3">
      <c r="A71" s="182">
        <v>2010699</v>
      </c>
      <c r="B71" s="182" t="s">
        <v>1225</v>
      </c>
      <c r="C71" s="160">
        <v>163</v>
      </c>
    </row>
    <row r="72" customHeight="1" spans="1:3">
      <c r="A72" s="182">
        <v>20107</v>
      </c>
      <c r="B72" s="180" t="s">
        <v>1226</v>
      </c>
      <c r="C72" s="160">
        <f>SUM(C73:C83)</f>
        <v>1300</v>
      </c>
    </row>
    <row r="73" customHeight="1" spans="1:3">
      <c r="A73" s="182">
        <v>2010701</v>
      </c>
      <c r="B73" s="182" t="s">
        <v>1182</v>
      </c>
      <c r="C73" s="160"/>
    </row>
    <row r="74" customHeight="1" spans="1:3">
      <c r="A74" s="182">
        <v>2010702</v>
      </c>
      <c r="B74" s="182" t="s">
        <v>1183</v>
      </c>
      <c r="C74" s="160"/>
    </row>
    <row r="75" customHeight="1" spans="1:3">
      <c r="A75" s="182">
        <v>2010703</v>
      </c>
      <c r="B75" s="182" t="s">
        <v>1184</v>
      </c>
      <c r="C75" s="160"/>
    </row>
    <row r="76" customHeight="1" spans="1:3">
      <c r="A76" s="182">
        <v>2010704</v>
      </c>
      <c r="B76" s="182" t="s">
        <v>1227</v>
      </c>
      <c r="C76" s="160"/>
    </row>
    <row r="77" customHeight="1" spans="1:3">
      <c r="A77" s="182">
        <v>2010705</v>
      </c>
      <c r="B77" s="182" t="s">
        <v>1228</v>
      </c>
      <c r="C77" s="160"/>
    </row>
    <row r="78" customHeight="1" spans="1:3">
      <c r="A78" s="182">
        <v>2010706</v>
      </c>
      <c r="B78" s="182" t="s">
        <v>1229</v>
      </c>
      <c r="C78" s="160"/>
    </row>
    <row r="79" customHeight="1" spans="1:3">
      <c r="A79" s="182">
        <v>2010707</v>
      </c>
      <c r="B79" s="182" t="s">
        <v>1230</v>
      </c>
      <c r="C79" s="160"/>
    </row>
    <row r="80" customHeight="1" spans="1:3">
      <c r="A80" s="182">
        <v>2010708</v>
      </c>
      <c r="B80" s="182" t="s">
        <v>1231</v>
      </c>
      <c r="C80" s="160"/>
    </row>
    <row r="81" customHeight="1" spans="1:3">
      <c r="A81" s="182">
        <v>2010709</v>
      </c>
      <c r="B81" s="182" t="s">
        <v>1223</v>
      </c>
      <c r="C81" s="160"/>
    </row>
    <row r="82" customHeight="1" spans="1:3">
      <c r="A82" s="182">
        <v>2010750</v>
      </c>
      <c r="B82" s="182" t="s">
        <v>1191</v>
      </c>
      <c r="C82" s="160"/>
    </row>
    <row r="83" customHeight="1" spans="1:3">
      <c r="A83" s="182">
        <v>2010799</v>
      </c>
      <c r="B83" s="182" t="s">
        <v>1232</v>
      </c>
      <c r="C83" s="183">
        <v>1300</v>
      </c>
    </row>
    <row r="84" customHeight="1" spans="1:3">
      <c r="A84" s="182">
        <v>20108</v>
      </c>
      <c r="B84" s="180" t="s">
        <v>1233</v>
      </c>
      <c r="C84" s="160">
        <f>SUM(C85:C92)</f>
        <v>331</v>
      </c>
    </row>
    <row r="85" customHeight="1" spans="1:3">
      <c r="A85" s="182">
        <v>2010801</v>
      </c>
      <c r="B85" s="182" t="s">
        <v>1182</v>
      </c>
      <c r="C85" s="160">
        <v>180</v>
      </c>
    </row>
    <row r="86" customHeight="1" spans="1:3">
      <c r="A86" s="182">
        <v>2010802</v>
      </c>
      <c r="B86" s="182" t="s">
        <v>1183</v>
      </c>
      <c r="C86" s="160"/>
    </row>
    <row r="87" customHeight="1" spans="1:3">
      <c r="A87" s="182">
        <v>2010803</v>
      </c>
      <c r="B87" s="182" t="s">
        <v>1184</v>
      </c>
      <c r="C87" s="160"/>
    </row>
    <row r="88" customHeight="1" spans="1:3">
      <c r="A88" s="182">
        <v>2010804</v>
      </c>
      <c r="B88" s="182" t="s">
        <v>1234</v>
      </c>
      <c r="C88" s="160">
        <v>126</v>
      </c>
    </row>
    <row r="89" customHeight="1" spans="1:3">
      <c r="A89" s="182">
        <v>2010805</v>
      </c>
      <c r="B89" s="182" t="s">
        <v>1235</v>
      </c>
      <c r="C89" s="160"/>
    </row>
    <row r="90" customHeight="1" spans="1:3">
      <c r="A90" s="182">
        <v>2010806</v>
      </c>
      <c r="B90" s="182" t="s">
        <v>1223</v>
      </c>
      <c r="C90" s="160"/>
    </row>
    <row r="91" customHeight="1" spans="1:3">
      <c r="A91" s="182">
        <v>2010850</v>
      </c>
      <c r="B91" s="182" t="s">
        <v>1191</v>
      </c>
      <c r="C91" s="160">
        <v>25</v>
      </c>
    </row>
    <row r="92" customHeight="1" spans="1:3">
      <c r="A92" s="182">
        <v>2010899</v>
      </c>
      <c r="B92" s="182" t="s">
        <v>1236</v>
      </c>
      <c r="C92" s="160"/>
    </row>
    <row r="93" customHeight="1" spans="1:3">
      <c r="A93" s="182">
        <v>20109</v>
      </c>
      <c r="B93" s="180" t="s">
        <v>1237</v>
      </c>
      <c r="C93" s="160">
        <f>SUM(C94:C105)</f>
        <v>0</v>
      </c>
    </row>
    <row r="94" customHeight="1" spans="1:3">
      <c r="A94" s="182">
        <v>2010901</v>
      </c>
      <c r="B94" s="182" t="s">
        <v>1182</v>
      </c>
      <c r="C94" s="160"/>
    </row>
    <row r="95" customHeight="1" spans="1:3">
      <c r="A95" s="182">
        <v>2010902</v>
      </c>
      <c r="B95" s="182" t="s">
        <v>1183</v>
      </c>
      <c r="C95" s="160"/>
    </row>
    <row r="96" customHeight="1" spans="1:3">
      <c r="A96" s="182">
        <v>2010903</v>
      </c>
      <c r="B96" s="182" t="s">
        <v>1184</v>
      </c>
      <c r="C96" s="160"/>
    </row>
    <row r="97" customHeight="1" spans="1:3">
      <c r="A97" s="182">
        <v>2010905</v>
      </c>
      <c r="B97" s="182" t="s">
        <v>1238</v>
      </c>
      <c r="C97" s="160"/>
    </row>
    <row r="98" customHeight="1" spans="1:3">
      <c r="A98" s="182">
        <v>2010907</v>
      </c>
      <c r="B98" s="182" t="s">
        <v>1239</v>
      </c>
      <c r="C98" s="160"/>
    </row>
    <row r="99" customHeight="1" spans="1:3">
      <c r="A99" s="182">
        <v>2010908</v>
      </c>
      <c r="B99" s="182" t="s">
        <v>1223</v>
      </c>
      <c r="C99" s="160"/>
    </row>
    <row r="100" customHeight="1" spans="1:3">
      <c r="A100" s="182">
        <v>2010909</v>
      </c>
      <c r="B100" s="182" t="s">
        <v>1240</v>
      </c>
      <c r="C100" s="160"/>
    </row>
    <row r="101" customHeight="1" spans="1:3">
      <c r="A101" s="182">
        <v>2010910</v>
      </c>
      <c r="B101" s="182" t="s">
        <v>1241</v>
      </c>
      <c r="C101" s="160"/>
    </row>
    <row r="102" customHeight="1" spans="1:3">
      <c r="A102" s="182">
        <v>2010911</v>
      </c>
      <c r="B102" s="182" t="s">
        <v>1242</v>
      </c>
      <c r="C102" s="160"/>
    </row>
    <row r="103" customHeight="1" spans="1:3">
      <c r="A103" s="182">
        <v>2010912</v>
      </c>
      <c r="B103" s="182" t="s">
        <v>1243</v>
      </c>
      <c r="C103" s="160"/>
    </row>
    <row r="104" customHeight="1" spans="1:3">
      <c r="A104" s="182">
        <v>2010950</v>
      </c>
      <c r="B104" s="182" t="s">
        <v>1191</v>
      </c>
      <c r="C104" s="160"/>
    </row>
    <row r="105" customHeight="1" spans="1:3">
      <c r="A105" s="182">
        <v>2010999</v>
      </c>
      <c r="B105" s="182" t="s">
        <v>1244</v>
      </c>
      <c r="C105" s="160"/>
    </row>
    <row r="106" customHeight="1" spans="1:3">
      <c r="A106" s="182">
        <v>20110</v>
      </c>
      <c r="B106" s="180" t="s">
        <v>1245</v>
      </c>
      <c r="C106" s="160">
        <f>SUM(C107:C115)</f>
        <v>37</v>
      </c>
    </row>
    <row r="107" customHeight="1" spans="1:3">
      <c r="A107" s="182">
        <v>2011001</v>
      </c>
      <c r="B107" s="182" t="s">
        <v>1182</v>
      </c>
      <c r="C107" s="160"/>
    </row>
    <row r="108" customHeight="1" spans="1:3">
      <c r="A108" s="182">
        <v>2011002</v>
      </c>
      <c r="B108" s="182" t="s">
        <v>1183</v>
      </c>
      <c r="C108" s="160"/>
    </row>
    <row r="109" customHeight="1" spans="1:3">
      <c r="A109" s="182">
        <v>2011003</v>
      </c>
      <c r="B109" s="182" t="s">
        <v>1184</v>
      </c>
      <c r="C109" s="160"/>
    </row>
    <row r="110" customHeight="1" spans="1:3">
      <c r="A110" s="182">
        <v>2011004</v>
      </c>
      <c r="B110" s="182" t="s">
        <v>1246</v>
      </c>
      <c r="C110" s="160"/>
    </row>
    <row r="111" customHeight="1" spans="1:3">
      <c r="A111" s="182">
        <v>2011005</v>
      </c>
      <c r="B111" s="182" t="s">
        <v>1247</v>
      </c>
      <c r="C111" s="160"/>
    </row>
    <row r="112" customHeight="1" spans="1:3">
      <c r="A112" s="182">
        <v>2011007</v>
      </c>
      <c r="B112" s="182" t="s">
        <v>1248</v>
      </c>
      <c r="C112" s="160"/>
    </row>
    <row r="113" customHeight="1" spans="1:3">
      <c r="A113" s="182">
        <v>2011008</v>
      </c>
      <c r="B113" s="182" t="s">
        <v>1249</v>
      </c>
      <c r="C113" s="160"/>
    </row>
    <row r="114" customHeight="1" spans="1:3">
      <c r="A114" s="182">
        <v>2011050</v>
      </c>
      <c r="B114" s="182" t="s">
        <v>1191</v>
      </c>
      <c r="C114" s="160"/>
    </row>
    <row r="115" customHeight="1" spans="1:3">
      <c r="A115" s="182">
        <v>2011099</v>
      </c>
      <c r="B115" s="182" t="s">
        <v>1250</v>
      </c>
      <c r="C115" s="160">
        <v>37</v>
      </c>
    </row>
    <row r="116" customHeight="1" spans="1:3">
      <c r="A116" s="182">
        <v>20111</v>
      </c>
      <c r="B116" s="180" t="s">
        <v>1251</v>
      </c>
      <c r="C116" s="160">
        <f>SUM(C117:C124)</f>
        <v>1083</v>
      </c>
    </row>
    <row r="117" customHeight="1" spans="1:3">
      <c r="A117" s="182">
        <v>2011101</v>
      </c>
      <c r="B117" s="182" t="s">
        <v>1182</v>
      </c>
      <c r="C117" s="160">
        <v>883</v>
      </c>
    </row>
    <row r="118" customHeight="1" spans="1:3">
      <c r="A118" s="182">
        <v>2011102</v>
      </c>
      <c r="B118" s="182" t="s">
        <v>1183</v>
      </c>
      <c r="C118" s="160"/>
    </row>
    <row r="119" customHeight="1" spans="1:3">
      <c r="A119" s="182">
        <v>2011103</v>
      </c>
      <c r="B119" s="182" t="s">
        <v>1184</v>
      </c>
      <c r="C119" s="160"/>
    </row>
    <row r="120" customHeight="1" spans="1:3">
      <c r="A120" s="182">
        <v>2011104</v>
      </c>
      <c r="B120" s="182" t="s">
        <v>1252</v>
      </c>
      <c r="C120" s="160"/>
    </row>
    <row r="121" customHeight="1" spans="1:3">
      <c r="A121" s="182">
        <v>2011105</v>
      </c>
      <c r="B121" s="182" t="s">
        <v>1253</v>
      </c>
      <c r="C121" s="160"/>
    </row>
    <row r="122" customHeight="1" spans="1:3">
      <c r="A122" s="182">
        <v>2011106</v>
      </c>
      <c r="B122" s="182" t="s">
        <v>1254</v>
      </c>
      <c r="C122" s="160"/>
    </row>
    <row r="123" customHeight="1" spans="1:3">
      <c r="A123" s="182">
        <v>2011150</v>
      </c>
      <c r="B123" s="182" t="s">
        <v>1191</v>
      </c>
      <c r="C123" s="160"/>
    </row>
    <row r="124" customHeight="1" spans="1:3">
      <c r="A124" s="182">
        <v>2011199</v>
      </c>
      <c r="B124" s="182" t="s">
        <v>1255</v>
      </c>
      <c r="C124" s="184">
        <v>200</v>
      </c>
    </row>
    <row r="125" customHeight="1" spans="1:3">
      <c r="A125" s="182">
        <v>20113</v>
      </c>
      <c r="B125" s="180" t="s">
        <v>1256</v>
      </c>
      <c r="C125" s="160">
        <f>SUM(C126:C135)</f>
        <v>394</v>
      </c>
    </row>
    <row r="126" customHeight="1" spans="1:3">
      <c r="A126" s="182">
        <v>2011301</v>
      </c>
      <c r="B126" s="182" t="s">
        <v>1182</v>
      </c>
      <c r="C126" s="160">
        <v>215</v>
      </c>
    </row>
    <row r="127" customHeight="1" spans="1:3">
      <c r="A127" s="182">
        <v>2011302</v>
      </c>
      <c r="B127" s="182" t="s">
        <v>1183</v>
      </c>
      <c r="C127" s="160"/>
    </row>
    <row r="128" customHeight="1" spans="1:3">
      <c r="A128" s="182">
        <v>2011303</v>
      </c>
      <c r="B128" s="182" t="s">
        <v>1184</v>
      </c>
      <c r="C128" s="160"/>
    </row>
    <row r="129" customHeight="1" spans="1:3">
      <c r="A129" s="182">
        <v>2011304</v>
      </c>
      <c r="B129" s="182" t="s">
        <v>1257</v>
      </c>
      <c r="C129" s="160"/>
    </row>
    <row r="130" customHeight="1" spans="1:3">
      <c r="A130" s="182">
        <v>2011305</v>
      </c>
      <c r="B130" s="182" t="s">
        <v>1258</v>
      </c>
      <c r="C130" s="160"/>
    </row>
    <row r="131" customHeight="1" spans="1:3">
      <c r="A131" s="182">
        <v>2011306</v>
      </c>
      <c r="B131" s="182" t="s">
        <v>1259</v>
      </c>
      <c r="C131" s="160"/>
    </row>
    <row r="132" customHeight="1" spans="1:3">
      <c r="A132" s="182">
        <v>2011307</v>
      </c>
      <c r="B132" s="182" t="s">
        <v>1260</v>
      </c>
      <c r="C132" s="160"/>
    </row>
    <row r="133" customHeight="1" spans="1:3">
      <c r="A133" s="182">
        <v>2011308</v>
      </c>
      <c r="B133" s="182" t="s">
        <v>1261</v>
      </c>
      <c r="C133" s="160">
        <v>38</v>
      </c>
    </row>
    <row r="134" customHeight="1" spans="1:3">
      <c r="A134" s="182">
        <v>2011350</v>
      </c>
      <c r="B134" s="182" t="s">
        <v>1191</v>
      </c>
      <c r="C134" s="160">
        <v>3</v>
      </c>
    </row>
    <row r="135" customHeight="1" spans="1:3">
      <c r="A135" s="182">
        <v>2011399</v>
      </c>
      <c r="B135" s="182" t="s">
        <v>1262</v>
      </c>
      <c r="C135" s="160">
        <v>138</v>
      </c>
    </row>
    <row r="136" customHeight="1" spans="1:3">
      <c r="A136" s="182">
        <v>20114</v>
      </c>
      <c r="B136" s="180" t="s">
        <v>1263</v>
      </c>
      <c r="C136" s="160">
        <f>SUM(C137:C148)</f>
        <v>0</v>
      </c>
    </row>
    <row r="137" customHeight="1" spans="1:3">
      <c r="A137" s="182">
        <v>2011401</v>
      </c>
      <c r="B137" s="182" t="s">
        <v>1182</v>
      </c>
      <c r="C137" s="160"/>
    </row>
    <row r="138" customHeight="1" spans="1:3">
      <c r="A138" s="182">
        <v>2011402</v>
      </c>
      <c r="B138" s="182" t="s">
        <v>1183</v>
      </c>
      <c r="C138" s="160"/>
    </row>
    <row r="139" customHeight="1" spans="1:3">
      <c r="A139" s="182">
        <v>2011403</v>
      </c>
      <c r="B139" s="182" t="s">
        <v>1184</v>
      </c>
      <c r="C139" s="160"/>
    </row>
    <row r="140" customHeight="1" spans="1:3">
      <c r="A140" s="182">
        <v>2011404</v>
      </c>
      <c r="B140" s="182" t="s">
        <v>1264</v>
      </c>
      <c r="C140" s="160"/>
    </row>
    <row r="141" customHeight="1" spans="1:3">
      <c r="A141" s="182">
        <v>2011405</v>
      </c>
      <c r="B141" s="182" t="s">
        <v>1265</v>
      </c>
      <c r="C141" s="160"/>
    </row>
    <row r="142" customHeight="1" spans="1:3">
      <c r="A142" s="182">
        <v>2011406</v>
      </c>
      <c r="B142" s="182" t="s">
        <v>1266</v>
      </c>
      <c r="C142" s="160"/>
    </row>
    <row r="143" customHeight="1" spans="1:3">
      <c r="A143" s="182">
        <v>2011408</v>
      </c>
      <c r="B143" s="182" t="s">
        <v>1267</v>
      </c>
      <c r="C143" s="160"/>
    </row>
    <row r="144" customHeight="1" spans="1:3">
      <c r="A144" s="182">
        <v>2011409</v>
      </c>
      <c r="B144" s="182" t="s">
        <v>1268</v>
      </c>
      <c r="C144" s="160"/>
    </row>
    <row r="145" customHeight="1" spans="1:3">
      <c r="A145" s="182">
        <v>2011410</v>
      </c>
      <c r="B145" s="182" t="s">
        <v>1269</v>
      </c>
      <c r="C145" s="160"/>
    </row>
    <row r="146" customHeight="1" spans="1:3">
      <c r="A146" s="182">
        <v>2011411</v>
      </c>
      <c r="B146" s="182" t="s">
        <v>1270</v>
      </c>
      <c r="C146" s="160"/>
    </row>
    <row r="147" customHeight="1" spans="1:3">
      <c r="A147" s="182">
        <v>2011450</v>
      </c>
      <c r="B147" s="182" t="s">
        <v>1191</v>
      </c>
      <c r="C147" s="160"/>
    </row>
    <row r="148" customHeight="1" spans="1:3">
      <c r="A148" s="182">
        <v>2011499</v>
      </c>
      <c r="B148" s="182" t="s">
        <v>1271</v>
      </c>
      <c r="C148" s="160"/>
    </row>
    <row r="149" customHeight="1" spans="1:3">
      <c r="A149" s="182">
        <v>20123</v>
      </c>
      <c r="B149" s="180" t="s">
        <v>1272</v>
      </c>
      <c r="C149" s="160">
        <f>SUM(C150:C155)</f>
        <v>0</v>
      </c>
    </row>
    <row r="150" customHeight="1" spans="1:3">
      <c r="A150" s="182">
        <v>2012301</v>
      </c>
      <c r="B150" s="182" t="s">
        <v>1182</v>
      </c>
      <c r="C150" s="160"/>
    </row>
    <row r="151" customHeight="1" spans="1:3">
      <c r="A151" s="182">
        <v>2012302</v>
      </c>
      <c r="B151" s="182" t="s">
        <v>1183</v>
      </c>
      <c r="C151" s="160"/>
    </row>
    <row r="152" customHeight="1" spans="1:3">
      <c r="A152" s="182">
        <v>2012303</v>
      </c>
      <c r="B152" s="182" t="s">
        <v>1184</v>
      </c>
      <c r="C152" s="160"/>
    </row>
    <row r="153" customHeight="1" spans="1:3">
      <c r="A153" s="182">
        <v>2012304</v>
      </c>
      <c r="B153" s="182" t="s">
        <v>1273</v>
      </c>
      <c r="C153" s="160"/>
    </row>
    <row r="154" customHeight="1" spans="1:3">
      <c r="A154" s="182">
        <v>2012350</v>
      </c>
      <c r="B154" s="182" t="s">
        <v>1191</v>
      </c>
      <c r="C154" s="160"/>
    </row>
    <row r="155" customHeight="1" spans="1:3">
      <c r="A155" s="182">
        <v>2012399</v>
      </c>
      <c r="B155" s="182" t="s">
        <v>1274</v>
      </c>
      <c r="C155" s="160"/>
    </row>
    <row r="156" customHeight="1" spans="1:3">
      <c r="A156" s="182">
        <v>20125</v>
      </c>
      <c r="B156" s="180" t="s">
        <v>1275</v>
      </c>
      <c r="C156" s="160">
        <f>SUM(C157:C163)</f>
        <v>0</v>
      </c>
    </row>
    <row r="157" customHeight="1" spans="1:3">
      <c r="A157" s="182">
        <v>2012501</v>
      </c>
      <c r="B157" s="182" t="s">
        <v>1182</v>
      </c>
      <c r="C157" s="160"/>
    </row>
    <row r="158" customHeight="1" spans="1:3">
      <c r="A158" s="182">
        <v>2012502</v>
      </c>
      <c r="B158" s="182" t="s">
        <v>1183</v>
      </c>
      <c r="C158" s="160"/>
    </row>
    <row r="159" customHeight="1" spans="1:3">
      <c r="A159" s="182">
        <v>2012503</v>
      </c>
      <c r="B159" s="182" t="s">
        <v>1184</v>
      </c>
      <c r="C159" s="160"/>
    </row>
    <row r="160" customHeight="1" spans="1:3">
      <c r="A160" s="182">
        <v>2012504</v>
      </c>
      <c r="B160" s="182" t="s">
        <v>1276</v>
      </c>
      <c r="C160" s="160"/>
    </row>
    <row r="161" customHeight="1" spans="1:3">
      <c r="A161" s="182">
        <v>2012505</v>
      </c>
      <c r="B161" s="182" t="s">
        <v>1277</v>
      </c>
      <c r="C161" s="160"/>
    </row>
    <row r="162" customHeight="1" spans="1:3">
      <c r="A162" s="182">
        <v>2012550</v>
      </c>
      <c r="B162" s="182" t="s">
        <v>1191</v>
      </c>
      <c r="C162" s="160"/>
    </row>
    <row r="163" customHeight="1" spans="1:3">
      <c r="A163" s="182">
        <v>2012599</v>
      </c>
      <c r="B163" s="182" t="s">
        <v>1278</v>
      </c>
      <c r="C163" s="160"/>
    </row>
    <row r="164" customHeight="1" spans="1:3">
      <c r="A164" s="182">
        <v>20126</v>
      </c>
      <c r="B164" s="180" t="s">
        <v>1279</v>
      </c>
      <c r="C164" s="160">
        <f>SUM(C165:C169)</f>
        <v>153</v>
      </c>
    </row>
    <row r="165" customHeight="1" spans="1:3">
      <c r="A165" s="182">
        <v>2012601</v>
      </c>
      <c r="B165" s="182" t="s">
        <v>1182</v>
      </c>
      <c r="C165" s="160">
        <v>80</v>
      </c>
    </row>
    <row r="166" customHeight="1" spans="1:3">
      <c r="A166" s="182">
        <v>2012602</v>
      </c>
      <c r="B166" s="182" t="s">
        <v>1183</v>
      </c>
      <c r="C166" s="160"/>
    </row>
    <row r="167" customHeight="1" spans="1:3">
      <c r="A167" s="182">
        <v>2012603</v>
      </c>
      <c r="B167" s="182" t="s">
        <v>1184</v>
      </c>
      <c r="C167" s="160">
        <v>16</v>
      </c>
    </row>
    <row r="168" customHeight="1" spans="1:3">
      <c r="A168" s="182">
        <v>2012604</v>
      </c>
      <c r="B168" s="182" t="s">
        <v>1280</v>
      </c>
      <c r="C168" s="160">
        <v>27</v>
      </c>
    </row>
    <row r="169" customHeight="1" spans="1:3">
      <c r="A169" s="182">
        <v>2012699</v>
      </c>
      <c r="B169" s="182" t="s">
        <v>1281</v>
      </c>
      <c r="C169" s="160">
        <v>30</v>
      </c>
    </row>
    <row r="170" customHeight="1" spans="1:3">
      <c r="A170" s="182">
        <v>20128</v>
      </c>
      <c r="B170" s="180" t="s">
        <v>1282</v>
      </c>
      <c r="C170" s="160">
        <f>SUM(C171:C176)</f>
        <v>36</v>
      </c>
    </row>
    <row r="171" customHeight="1" spans="1:3">
      <c r="A171" s="182">
        <v>2012801</v>
      </c>
      <c r="B171" s="182" t="s">
        <v>1182</v>
      </c>
      <c r="C171" s="160">
        <v>24</v>
      </c>
    </row>
    <row r="172" customHeight="1" spans="1:3">
      <c r="A172" s="182">
        <v>2012802</v>
      </c>
      <c r="B172" s="182" t="s">
        <v>1183</v>
      </c>
      <c r="C172" s="160"/>
    </row>
    <row r="173" customHeight="1" spans="1:3">
      <c r="A173" s="182">
        <v>2012803</v>
      </c>
      <c r="B173" s="182" t="s">
        <v>1184</v>
      </c>
      <c r="C173" s="160"/>
    </row>
    <row r="174" customHeight="1" spans="1:3">
      <c r="A174" s="182">
        <v>2012804</v>
      </c>
      <c r="B174" s="182" t="s">
        <v>1196</v>
      </c>
      <c r="C174" s="160"/>
    </row>
    <row r="175" customHeight="1" spans="1:3">
      <c r="A175" s="182">
        <v>2012850</v>
      </c>
      <c r="B175" s="182" t="s">
        <v>1191</v>
      </c>
      <c r="C175" s="160"/>
    </row>
    <row r="176" customHeight="1" spans="1:3">
      <c r="A176" s="182">
        <v>2012899</v>
      </c>
      <c r="B176" s="182" t="s">
        <v>1283</v>
      </c>
      <c r="C176" s="160">
        <v>12</v>
      </c>
    </row>
    <row r="177" customHeight="1" spans="1:3">
      <c r="A177" s="182">
        <v>20129</v>
      </c>
      <c r="B177" s="180" t="s">
        <v>1284</v>
      </c>
      <c r="C177" s="160">
        <f>SUM(C178:C183)</f>
        <v>200</v>
      </c>
    </row>
    <row r="178" customHeight="1" spans="1:3">
      <c r="A178" s="182">
        <v>2012901</v>
      </c>
      <c r="B178" s="182" t="s">
        <v>1182</v>
      </c>
      <c r="C178" s="160">
        <v>115</v>
      </c>
    </row>
    <row r="179" customHeight="1" spans="1:3">
      <c r="A179" s="182">
        <v>2012902</v>
      </c>
      <c r="B179" s="182" t="s">
        <v>1183</v>
      </c>
      <c r="C179" s="160">
        <v>6</v>
      </c>
    </row>
    <row r="180" customHeight="1" spans="1:3">
      <c r="A180" s="182">
        <v>2012903</v>
      </c>
      <c r="B180" s="182" t="s">
        <v>1184</v>
      </c>
      <c r="C180" s="160">
        <v>42</v>
      </c>
    </row>
    <row r="181" customHeight="1" spans="1:3">
      <c r="A181" s="182">
        <v>2012906</v>
      </c>
      <c r="B181" s="182" t="s">
        <v>1285</v>
      </c>
      <c r="C181" s="160">
        <v>35</v>
      </c>
    </row>
    <row r="182" customHeight="1" spans="1:3">
      <c r="A182" s="182">
        <v>2012950</v>
      </c>
      <c r="B182" s="182" t="s">
        <v>1191</v>
      </c>
      <c r="C182" s="160"/>
    </row>
    <row r="183" customHeight="1" spans="1:3">
      <c r="A183" s="182">
        <v>2012999</v>
      </c>
      <c r="B183" s="182" t="s">
        <v>1286</v>
      </c>
      <c r="C183" s="160">
        <v>2</v>
      </c>
    </row>
    <row r="184" customHeight="1" spans="1:3">
      <c r="A184" s="182">
        <v>20131</v>
      </c>
      <c r="B184" s="180" t="s">
        <v>1287</v>
      </c>
      <c r="C184" s="160">
        <f>SUM(C185:C190)</f>
        <v>615</v>
      </c>
    </row>
    <row r="185" customHeight="1" spans="1:3">
      <c r="A185" s="182">
        <v>2013101</v>
      </c>
      <c r="B185" s="182" t="s">
        <v>1182</v>
      </c>
      <c r="C185" s="160">
        <v>353</v>
      </c>
    </row>
    <row r="186" customHeight="1" spans="1:3">
      <c r="A186" s="182">
        <v>2013102</v>
      </c>
      <c r="B186" s="182" t="s">
        <v>1183</v>
      </c>
      <c r="C186" s="160">
        <v>125</v>
      </c>
    </row>
    <row r="187" customHeight="1" spans="1:3">
      <c r="A187" s="182">
        <v>2013103</v>
      </c>
      <c r="B187" s="182" t="s">
        <v>1184</v>
      </c>
      <c r="C187" s="160"/>
    </row>
    <row r="188" customHeight="1" spans="1:3">
      <c r="A188" s="182">
        <v>2013105</v>
      </c>
      <c r="B188" s="182" t="s">
        <v>1288</v>
      </c>
      <c r="C188" s="160"/>
    </row>
    <row r="189" customHeight="1" spans="1:3">
      <c r="A189" s="182">
        <v>2013150</v>
      </c>
      <c r="B189" s="182" t="s">
        <v>1191</v>
      </c>
      <c r="C189" s="160">
        <v>63</v>
      </c>
    </row>
    <row r="190" customHeight="1" spans="1:3">
      <c r="A190" s="182">
        <v>2013199</v>
      </c>
      <c r="B190" s="182" t="s">
        <v>1289</v>
      </c>
      <c r="C190" s="160">
        <v>74</v>
      </c>
    </row>
    <row r="191" customHeight="1" spans="1:3">
      <c r="A191" s="182">
        <v>20132</v>
      </c>
      <c r="B191" s="180" t="s">
        <v>1290</v>
      </c>
      <c r="C191" s="160">
        <f>SUM(C192:C197)</f>
        <v>368</v>
      </c>
    </row>
    <row r="192" customHeight="1" spans="1:3">
      <c r="A192" s="182">
        <v>2013201</v>
      </c>
      <c r="B192" s="182" t="s">
        <v>1182</v>
      </c>
      <c r="C192" s="160">
        <v>284</v>
      </c>
    </row>
    <row r="193" customHeight="1" spans="1:3">
      <c r="A193" s="182">
        <v>2013202</v>
      </c>
      <c r="B193" s="182" t="s">
        <v>1183</v>
      </c>
      <c r="C193" s="160">
        <v>56</v>
      </c>
    </row>
    <row r="194" customHeight="1" spans="1:3">
      <c r="A194" s="182">
        <v>2013203</v>
      </c>
      <c r="B194" s="182" t="s">
        <v>1184</v>
      </c>
      <c r="C194" s="160"/>
    </row>
    <row r="195" customHeight="1" spans="1:3">
      <c r="A195" s="182">
        <v>2013204</v>
      </c>
      <c r="B195" s="182" t="s">
        <v>1291</v>
      </c>
      <c r="C195" s="160"/>
    </row>
    <row r="196" customHeight="1" spans="1:3">
      <c r="A196" s="182">
        <v>2013250</v>
      </c>
      <c r="B196" s="182" t="s">
        <v>1191</v>
      </c>
      <c r="C196" s="160"/>
    </row>
    <row r="197" customHeight="1" spans="1:3">
      <c r="A197" s="182">
        <v>2013299</v>
      </c>
      <c r="B197" s="182" t="s">
        <v>1292</v>
      </c>
      <c r="C197" s="160">
        <v>28</v>
      </c>
    </row>
    <row r="198" customHeight="1" spans="1:3">
      <c r="A198" s="182">
        <v>20133</v>
      </c>
      <c r="B198" s="180" t="s">
        <v>1293</v>
      </c>
      <c r="C198" s="160">
        <f>SUM(C199:C204)</f>
        <v>234</v>
      </c>
    </row>
    <row r="199" customHeight="1" spans="1:3">
      <c r="A199" s="182">
        <v>2013301</v>
      </c>
      <c r="B199" s="182" t="s">
        <v>1182</v>
      </c>
      <c r="C199" s="160">
        <v>225</v>
      </c>
    </row>
    <row r="200" customHeight="1" spans="1:3">
      <c r="A200" s="182">
        <v>2013302</v>
      </c>
      <c r="B200" s="182" t="s">
        <v>1183</v>
      </c>
      <c r="C200" s="160">
        <v>3</v>
      </c>
    </row>
    <row r="201" customHeight="1" spans="1:3">
      <c r="A201" s="182">
        <v>2013303</v>
      </c>
      <c r="B201" s="182" t="s">
        <v>1184</v>
      </c>
      <c r="C201" s="160"/>
    </row>
    <row r="202" customHeight="1" spans="1:3">
      <c r="A202" s="182">
        <v>2013304</v>
      </c>
      <c r="B202" s="182" t="s">
        <v>1294</v>
      </c>
      <c r="C202" s="160"/>
    </row>
    <row r="203" customHeight="1" spans="1:3">
      <c r="A203" s="182">
        <v>2013350</v>
      </c>
      <c r="B203" s="182" t="s">
        <v>1191</v>
      </c>
      <c r="C203" s="160"/>
    </row>
    <row r="204" customHeight="1" spans="1:3">
      <c r="A204" s="182">
        <v>2013399</v>
      </c>
      <c r="B204" s="182" t="s">
        <v>1295</v>
      </c>
      <c r="C204" s="160">
        <v>6</v>
      </c>
    </row>
    <row r="205" customHeight="1" spans="1:3">
      <c r="A205" s="182">
        <v>20134</v>
      </c>
      <c r="B205" s="180" t="s">
        <v>1296</v>
      </c>
      <c r="C205" s="160">
        <f>SUM(C206:C212)</f>
        <v>208</v>
      </c>
    </row>
    <row r="206" customHeight="1" spans="1:3">
      <c r="A206" s="182">
        <v>2013401</v>
      </c>
      <c r="B206" s="182" t="s">
        <v>1182</v>
      </c>
      <c r="C206" s="160">
        <v>163</v>
      </c>
    </row>
    <row r="207" customHeight="1" spans="1:3">
      <c r="A207" s="182">
        <v>2013402</v>
      </c>
      <c r="B207" s="182" t="s">
        <v>1183</v>
      </c>
      <c r="C207" s="160">
        <v>16</v>
      </c>
    </row>
    <row r="208" customHeight="1" spans="1:3">
      <c r="A208" s="182">
        <v>2013403</v>
      </c>
      <c r="B208" s="182" t="s">
        <v>1184</v>
      </c>
      <c r="C208" s="160"/>
    </row>
    <row r="209" customHeight="1" spans="1:3">
      <c r="A209" s="182">
        <v>2013404</v>
      </c>
      <c r="B209" s="182" t="s">
        <v>1297</v>
      </c>
      <c r="C209" s="160">
        <v>4</v>
      </c>
    </row>
    <row r="210" customHeight="1" spans="1:3">
      <c r="A210" s="182">
        <v>2013405</v>
      </c>
      <c r="B210" s="182" t="s">
        <v>1298</v>
      </c>
      <c r="C210" s="160">
        <v>15</v>
      </c>
    </row>
    <row r="211" customHeight="1" spans="1:3">
      <c r="A211" s="182">
        <v>2013450</v>
      </c>
      <c r="B211" s="182" t="s">
        <v>1191</v>
      </c>
      <c r="C211" s="160"/>
    </row>
    <row r="212" customHeight="1" spans="1:3">
      <c r="A212" s="182">
        <v>2013499</v>
      </c>
      <c r="B212" s="182" t="s">
        <v>1299</v>
      </c>
      <c r="C212" s="160">
        <v>10</v>
      </c>
    </row>
    <row r="213" customHeight="1" spans="1:3">
      <c r="A213" s="182">
        <v>20135</v>
      </c>
      <c r="B213" s="180" t="s">
        <v>1300</v>
      </c>
      <c r="C213" s="160"/>
    </row>
    <row r="214" customHeight="1" spans="1:3">
      <c r="A214" s="182">
        <v>2013501</v>
      </c>
      <c r="B214" s="182" t="s">
        <v>1182</v>
      </c>
      <c r="C214" s="160"/>
    </row>
    <row r="215" customHeight="1" spans="1:3">
      <c r="A215" s="182">
        <v>2013502</v>
      </c>
      <c r="B215" s="182" t="s">
        <v>1183</v>
      </c>
      <c r="C215" s="160"/>
    </row>
    <row r="216" customHeight="1" spans="1:3">
      <c r="A216" s="182">
        <v>2013503</v>
      </c>
      <c r="B216" s="182" t="s">
        <v>1184</v>
      </c>
      <c r="C216" s="160"/>
    </row>
    <row r="217" customHeight="1" spans="1:3">
      <c r="A217" s="182">
        <v>2013550</v>
      </c>
      <c r="B217" s="182" t="s">
        <v>1191</v>
      </c>
      <c r="C217" s="160"/>
    </row>
    <row r="218" customHeight="1" spans="1:3">
      <c r="A218" s="182">
        <v>2013599</v>
      </c>
      <c r="B218" s="182" t="s">
        <v>1301</v>
      </c>
      <c r="C218" s="160"/>
    </row>
    <row r="219" customHeight="1" spans="1:3">
      <c r="A219" s="182">
        <v>20136</v>
      </c>
      <c r="B219" s="180" t="s">
        <v>1302</v>
      </c>
      <c r="C219" s="160">
        <f>SUM(C220:C224)</f>
        <v>421</v>
      </c>
    </row>
    <row r="220" customHeight="1" spans="1:3">
      <c r="A220" s="182">
        <v>2013601</v>
      </c>
      <c r="B220" s="182" t="s">
        <v>1182</v>
      </c>
      <c r="C220" s="160">
        <v>401</v>
      </c>
    </row>
    <row r="221" customHeight="1" spans="1:3">
      <c r="A221" s="182">
        <v>2013602</v>
      </c>
      <c r="B221" s="182" t="s">
        <v>1183</v>
      </c>
      <c r="C221" s="160"/>
    </row>
    <row r="222" customHeight="1" spans="1:3">
      <c r="A222" s="182">
        <v>2013603</v>
      </c>
      <c r="B222" s="182" t="s">
        <v>1184</v>
      </c>
      <c r="C222" s="160"/>
    </row>
    <row r="223" customHeight="1" spans="1:3">
      <c r="A223" s="182">
        <v>2013650</v>
      </c>
      <c r="B223" s="182" t="s">
        <v>1191</v>
      </c>
      <c r="C223" s="160"/>
    </row>
    <row r="224" customHeight="1" spans="1:3">
      <c r="A224" s="182">
        <v>2013699</v>
      </c>
      <c r="B224" s="182" t="s">
        <v>1303</v>
      </c>
      <c r="C224" s="160">
        <v>20</v>
      </c>
    </row>
    <row r="225" customHeight="1" spans="1:3">
      <c r="A225" s="182">
        <v>20137</v>
      </c>
      <c r="B225" s="180" t="s">
        <v>1304</v>
      </c>
      <c r="C225" s="160"/>
    </row>
    <row r="226" customHeight="1" spans="1:3">
      <c r="A226" s="182">
        <v>2013701</v>
      </c>
      <c r="B226" s="182" t="s">
        <v>1182</v>
      </c>
      <c r="C226" s="160"/>
    </row>
    <row r="227" customHeight="1" spans="1:3">
      <c r="A227" s="182">
        <v>2013702</v>
      </c>
      <c r="B227" s="182" t="s">
        <v>1183</v>
      </c>
      <c r="C227" s="160"/>
    </row>
    <row r="228" customHeight="1" spans="1:3">
      <c r="A228" s="182">
        <v>2013703</v>
      </c>
      <c r="B228" s="182" t="s">
        <v>1184</v>
      </c>
      <c r="C228" s="160"/>
    </row>
    <row r="229" customHeight="1" spans="1:3">
      <c r="A229" s="182">
        <v>2013704</v>
      </c>
      <c r="B229" s="182" t="s">
        <v>1305</v>
      </c>
      <c r="C229" s="160"/>
    </row>
    <row r="230" customHeight="1" spans="1:3">
      <c r="A230" s="182">
        <v>2013750</v>
      </c>
      <c r="B230" s="182" t="s">
        <v>1191</v>
      </c>
      <c r="C230" s="160"/>
    </row>
    <row r="231" customHeight="1" spans="1:3">
      <c r="A231" s="182">
        <v>2013799</v>
      </c>
      <c r="B231" s="182" t="s">
        <v>1306</v>
      </c>
      <c r="C231" s="160"/>
    </row>
    <row r="232" customHeight="1" spans="1:3">
      <c r="A232" s="182">
        <v>20138</v>
      </c>
      <c r="B232" s="180" t="s">
        <v>1307</v>
      </c>
      <c r="C232" s="160">
        <f>SUM(C233:C246)</f>
        <v>1582</v>
      </c>
    </row>
    <row r="233" customHeight="1" spans="1:3">
      <c r="A233" s="182">
        <v>2013801</v>
      </c>
      <c r="B233" s="182" t="s">
        <v>1182</v>
      </c>
      <c r="C233" s="160">
        <v>809</v>
      </c>
    </row>
    <row r="234" customHeight="1" spans="1:3">
      <c r="A234" s="182">
        <v>2013802</v>
      </c>
      <c r="B234" s="182" t="s">
        <v>1183</v>
      </c>
      <c r="C234" s="160">
        <v>30</v>
      </c>
    </row>
    <row r="235" customHeight="1" spans="1:3">
      <c r="A235" s="182">
        <v>2013803</v>
      </c>
      <c r="B235" s="182" t="s">
        <v>1184</v>
      </c>
      <c r="C235" s="160"/>
    </row>
    <row r="236" customHeight="1" spans="1:3">
      <c r="A236" s="182">
        <v>2013804</v>
      </c>
      <c r="B236" s="182" t="s">
        <v>1308</v>
      </c>
      <c r="C236" s="160"/>
    </row>
    <row r="237" customHeight="1" spans="1:3">
      <c r="A237" s="182">
        <v>2013805</v>
      </c>
      <c r="B237" s="182" t="s">
        <v>1309</v>
      </c>
      <c r="C237" s="160">
        <v>156</v>
      </c>
    </row>
    <row r="238" customHeight="1" spans="1:3">
      <c r="A238" s="182">
        <v>2013808</v>
      </c>
      <c r="B238" s="182" t="s">
        <v>1223</v>
      </c>
      <c r="C238" s="160"/>
    </row>
    <row r="239" customHeight="1" spans="1:3">
      <c r="A239" s="182">
        <v>2013810</v>
      </c>
      <c r="B239" s="182" t="s">
        <v>1310</v>
      </c>
      <c r="C239" s="160"/>
    </row>
    <row r="240" customHeight="1" spans="1:3">
      <c r="A240" s="182">
        <v>2013812</v>
      </c>
      <c r="B240" s="182" t="s">
        <v>1311</v>
      </c>
      <c r="C240" s="160">
        <v>2</v>
      </c>
    </row>
    <row r="241" customHeight="1" spans="1:3">
      <c r="A241" s="182">
        <v>2013813</v>
      </c>
      <c r="B241" s="182" t="s">
        <v>1312</v>
      </c>
      <c r="C241" s="160"/>
    </row>
    <row r="242" customHeight="1" spans="1:3">
      <c r="A242" s="182">
        <v>2013814</v>
      </c>
      <c r="B242" s="182" t="s">
        <v>1313</v>
      </c>
      <c r="C242" s="160"/>
    </row>
    <row r="243" customHeight="1" spans="1:3">
      <c r="A243" s="182">
        <v>2013815</v>
      </c>
      <c r="B243" s="182" t="s">
        <v>1314</v>
      </c>
      <c r="C243" s="160"/>
    </row>
    <row r="244" customHeight="1" spans="1:3">
      <c r="A244" s="182">
        <v>2013816</v>
      </c>
      <c r="B244" s="182" t="s">
        <v>1315</v>
      </c>
      <c r="C244" s="160">
        <v>166</v>
      </c>
    </row>
    <row r="245" customHeight="1" spans="1:3">
      <c r="A245" s="182">
        <v>2013850</v>
      </c>
      <c r="B245" s="182" t="s">
        <v>1191</v>
      </c>
      <c r="C245" s="160"/>
    </row>
    <row r="246" customHeight="1" spans="1:3">
      <c r="A246" s="182">
        <v>2013899</v>
      </c>
      <c r="B246" s="182" t="s">
        <v>1316</v>
      </c>
      <c r="C246" s="160">
        <v>419</v>
      </c>
    </row>
    <row r="247" customHeight="1" spans="1:3">
      <c r="A247" s="182">
        <v>20199</v>
      </c>
      <c r="B247" s="180" t="s">
        <v>1317</v>
      </c>
      <c r="C247" s="160">
        <f>SUM(C248:C249)</f>
        <v>9080</v>
      </c>
    </row>
    <row r="248" customHeight="1" spans="1:3">
      <c r="A248" s="182">
        <v>2019901</v>
      </c>
      <c r="B248" s="182" t="s">
        <v>1318</v>
      </c>
      <c r="C248" s="160"/>
    </row>
    <row r="249" customHeight="1" spans="1:3">
      <c r="A249" s="182">
        <v>2019999</v>
      </c>
      <c r="B249" s="182" t="s">
        <v>1319</v>
      </c>
      <c r="C249" s="160">
        <v>9080</v>
      </c>
    </row>
    <row r="250" customHeight="1" spans="1:3">
      <c r="A250" s="182">
        <v>202</v>
      </c>
      <c r="B250" s="180" t="s">
        <v>1320</v>
      </c>
      <c r="C250" s="160"/>
    </row>
    <row r="251" customHeight="1" spans="1:3">
      <c r="A251" s="182">
        <v>20201</v>
      </c>
      <c r="B251" s="180" t="s">
        <v>1321</v>
      </c>
      <c r="C251" s="160"/>
    </row>
    <row r="252" customHeight="1" spans="1:3">
      <c r="A252" s="182">
        <v>2020101</v>
      </c>
      <c r="B252" s="182" t="s">
        <v>1182</v>
      </c>
      <c r="C252" s="160"/>
    </row>
    <row r="253" customHeight="1" spans="1:3">
      <c r="A253" s="182">
        <v>2020102</v>
      </c>
      <c r="B253" s="182" t="s">
        <v>1183</v>
      </c>
      <c r="C253" s="160"/>
    </row>
    <row r="254" customHeight="1" spans="1:3">
      <c r="A254" s="182">
        <v>2020103</v>
      </c>
      <c r="B254" s="182" t="s">
        <v>1184</v>
      </c>
      <c r="C254" s="160"/>
    </row>
    <row r="255" customHeight="1" spans="1:3">
      <c r="A255" s="182">
        <v>2020104</v>
      </c>
      <c r="B255" s="182" t="s">
        <v>1288</v>
      </c>
      <c r="C255" s="160"/>
    </row>
    <row r="256" customHeight="1" spans="1:3">
      <c r="A256" s="182">
        <v>2020150</v>
      </c>
      <c r="B256" s="182" t="s">
        <v>1191</v>
      </c>
      <c r="C256" s="160"/>
    </row>
    <row r="257" customHeight="1" spans="1:3">
      <c r="A257" s="182">
        <v>2020199</v>
      </c>
      <c r="B257" s="182" t="s">
        <v>1322</v>
      </c>
      <c r="C257" s="160"/>
    </row>
    <row r="258" customHeight="1" spans="1:3">
      <c r="A258" s="182">
        <v>20202</v>
      </c>
      <c r="B258" s="180" t="s">
        <v>1323</v>
      </c>
      <c r="C258" s="160">
        <f>SUM(C259:C260)</f>
        <v>0</v>
      </c>
    </row>
    <row r="259" customHeight="1" spans="1:3">
      <c r="A259" s="182">
        <v>2020201</v>
      </c>
      <c r="B259" s="182" t="s">
        <v>1324</v>
      </c>
      <c r="C259" s="160"/>
    </row>
    <row r="260" customHeight="1" spans="1:3">
      <c r="A260" s="182">
        <v>2020202</v>
      </c>
      <c r="B260" s="182" t="s">
        <v>1325</v>
      </c>
      <c r="C260" s="160"/>
    </row>
    <row r="261" customHeight="1" spans="1:3">
      <c r="A261" s="182">
        <v>20203</v>
      </c>
      <c r="B261" s="180" t="s">
        <v>1326</v>
      </c>
      <c r="C261" s="160">
        <f>SUM(C262:C263)</f>
        <v>0</v>
      </c>
    </row>
    <row r="262" customHeight="1" spans="1:3">
      <c r="A262" s="182">
        <v>2020304</v>
      </c>
      <c r="B262" s="182" t="s">
        <v>1327</v>
      </c>
      <c r="C262" s="160"/>
    </row>
    <row r="263" customHeight="1" spans="1:3">
      <c r="A263" s="182">
        <v>2020306</v>
      </c>
      <c r="B263" s="182" t="s">
        <v>1328</v>
      </c>
      <c r="C263" s="160"/>
    </row>
    <row r="264" customHeight="1" spans="1:3">
      <c r="A264" s="182">
        <v>20204</v>
      </c>
      <c r="B264" s="180" t="s">
        <v>1329</v>
      </c>
      <c r="C264" s="160">
        <f>SUM(C265:C269)</f>
        <v>0</v>
      </c>
    </row>
    <row r="265" customHeight="1" spans="1:3">
      <c r="A265" s="182">
        <v>2020401</v>
      </c>
      <c r="B265" s="182" t="s">
        <v>1330</v>
      </c>
      <c r="C265" s="160"/>
    </row>
    <row r="266" customHeight="1" spans="1:3">
      <c r="A266" s="182">
        <v>2020402</v>
      </c>
      <c r="B266" s="182" t="s">
        <v>1331</v>
      </c>
      <c r="C266" s="160"/>
    </row>
    <row r="267" customHeight="1" spans="1:3">
      <c r="A267" s="182">
        <v>2020403</v>
      </c>
      <c r="B267" s="182" t="s">
        <v>1332</v>
      </c>
      <c r="C267" s="160"/>
    </row>
    <row r="268" customHeight="1" spans="1:3">
      <c r="A268" s="182">
        <v>2020404</v>
      </c>
      <c r="B268" s="182" t="s">
        <v>1333</v>
      </c>
      <c r="C268" s="160"/>
    </row>
    <row r="269" customHeight="1" spans="1:3">
      <c r="A269" s="182">
        <v>2020499</v>
      </c>
      <c r="B269" s="182" t="s">
        <v>1334</v>
      </c>
      <c r="C269" s="160"/>
    </row>
    <row r="270" customHeight="1" spans="1:3">
      <c r="A270" s="182">
        <v>20205</v>
      </c>
      <c r="B270" s="180" t="s">
        <v>1335</v>
      </c>
      <c r="C270" s="160">
        <f>SUM(C271:C274)</f>
        <v>0</v>
      </c>
    </row>
    <row r="271" customHeight="1" spans="1:3">
      <c r="A271" s="182">
        <v>2020503</v>
      </c>
      <c r="B271" s="182" t="s">
        <v>1336</v>
      </c>
      <c r="C271" s="160"/>
    </row>
    <row r="272" customHeight="1" spans="1:3">
      <c r="A272" s="182">
        <v>2020504</v>
      </c>
      <c r="B272" s="182" t="s">
        <v>1337</v>
      </c>
      <c r="C272" s="160"/>
    </row>
    <row r="273" customHeight="1" spans="1:3">
      <c r="A273" s="182">
        <v>2020505</v>
      </c>
      <c r="B273" s="182" t="s">
        <v>1338</v>
      </c>
      <c r="C273" s="160"/>
    </row>
    <row r="274" customHeight="1" spans="1:3">
      <c r="A274" s="182">
        <v>2020599</v>
      </c>
      <c r="B274" s="182" t="s">
        <v>1339</v>
      </c>
      <c r="C274" s="160"/>
    </row>
    <row r="275" customHeight="1" spans="1:3">
      <c r="A275" s="182">
        <v>20206</v>
      </c>
      <c r="B275" s="180" t="s">
        <v>1340</v>
      </c>
      <c r="C275" s="160">
        <f>C276</f>
        <v>0</v>
      </c>
    </row>
    <row r="276" customHeight="1" spans="1:3">
      <c r="A276" s="182">
        <v>2020601</v>
      </c>
      <c r="B276" s="182" t="s">
        <v>1341</v>
      </c>
      <c r="C276" s="160"/>
    </row>
    <row r="277" customHeight="1" spans="1:3">
      <c r="A277" s="182">
        <v>20207</v>
      </c>
      <c r="B277" s="180" t="s">
        <v>1342</v>
      </c>
      <c r="C277" s="160">
        <f>SUM(C278:C281)</f>
        <v>0</v>
      </c>
    </row>
    <row r="278" customHeight="1" spans="1:3">
      <c r="A278" s="182">
        <v>2020701</v>
      </c>
      <c r="B278" s="182" t="s">
        <v>1343</v>
      </c>
      <c r="C278" s="160"/>
    </row>
    <row r="279" customHeight="1" spans="1:3">
      <c r="A279" s="182">
        <v>2020702</v>
      </c>
      <c r="B279" s="182" t="s">
        <v>1344</v>
      </c>
      <c r="C279" s="160"/>
    </row>
    <row r="280" customHeight="1" spans="1:3">
      <c r="A280" s="182">
        <v>2020703</v>
      </c>
      <c r="B280" s="182" t="s">
        <v>1345</v>
      </c>
      <c r="C280" s="160"/>
    </row>
    <row r="281" customHeight="1" spans="1:3">
      <c r="A281" s="182">
        <v>2020799</v>
      </c>
      <c r="B281" s="182" t="s">
        <v>897</v>
      </c>
      <c r="C281" s="160"/>
    </row>
    <row r="282" customHeight="1" spans="1:3">
      <c r="A282" s="182">
        <v>20208</v>
      </c>
      <c r="B282" s="180" t="s">
        <v>1346</v>
      </c>
      <c r="C282" s="160">
        <f>SUM(C283:C287)</f>
        <v>0</v>
      </c>
    </row>
    <row r="283" customHeight="1" spans="1:3">
      <c r="A283" s="182">
        <v>2020801</v>
      </c>
      <c r="B283" s="182" t="s">
        <v>1182</v>
      </c>
      <c r="C283" s="160"/>
    </row>
    <row r="284" customHeight="1" spans="1:3">
      <c r="A284" s="182">
        <v>2020802</v>
      </c>
      <c r="B284" s="182" t="s">
        <v>1183</v>
      </c>
      <c r="C284" s="160"/>
    </row>
    <row r="285" customHeight="1" spans="1:3">
      <c r="A285" s="182">
        <v>2020803</v>
      </c>
      <c r="B285" s="182" t="s">
        <v>1184</v>
      </c>
      <c r="C285" s="160"/>
    </row>
    <row r="286" customHeight="1" spans="1:3">
      <c r="A286" s="182">
        <v>2020850</v>
      </c>
      <c r="B286" s="182" t="s">
        <v>1191</v>
      </c>
      <c r="C286" s="160"/>
    </row>
    <row r="287" customHeight="1" spans="1:3">
      <c r="A287" s="182">
        <v>2020899</v>
      </c>
      <c r="B287" s="182" t="s">
        <v>1347</v>
      </c>
      <c r="C287" s="160"/>
    </row>
    <row r="288" customHeight="1" spans="1:3">
      <c r="A288" s="182">
        <v>20299</v>
      </c>
      <c r="B288" s="180" t="s">
        <v>1348</v>
      </c>
      <c r="C288" s="160">
        <f t="shared" ref="C288:C293" si="0">C289</f>
        <v>0</v>
      </c>
    </row>
    <row r="289" customHeight="1" spans="1:3">
      <c r="A289" s="182">
        <v>2029901</v>
      </c>
      <c r="B289" s="182" t="s">
        <v>1349</v>
      </c>
      <c r="C289" s="160"/>
    </row>
    <row r="290" customHeight="1" spans="1:3">
      <c r="A290" s="182">
        <v>203</v>
      </c>
      <c r="B290" s="180" t="s">
        <v>1350</v>
      </c>
      <c r="C290" s="160">
        <f>SUM(C291,C293,C295,C297,C307)</f>
        <v>150</v>
      </c>
    </row>
    <row r="291" customHeight="1" spans="1:3">
      <c r="A291" s="182">
        <v>20301</v>
      </c>
      <c r="B291" s="180" t="s">
        <v>1351</v>
      </c>
      <c r="C291" s="160">
        <f t="shared" si="0"/>
        <v>0</v>
      </c>
    </row>
    <row r="292" customHeight="1" spans="1:3">
      <c r="A292" s="182">
        <v>2030101</v>
      </c>
      <c r="B292" s="182" t="s">
        <v>1352</v>
      </c>
      <c r="C292" s="160"/>
    </row>
    <row r="293" customHeight="1" spans="1:3">
      <c r="A293" s="182">
        <v>20304</v>
      </c>
      <c r="B293" s="180" t="s">
        <v>1353</v>
      </c>
      <c r="C293" s="160">
        <f t="shared" si="0"/>
        <v>0</v>
      </c>
    </row>
    <row r="294" customHeight="1" spans="1:3">
      <c r="A294" s="182">
        <v>2030401</v>
      </c>
      <c r="B294" s="182" t="s">
        <v>1354</v>
      </c>
      <c r="C294" s="160"/>
    </row>
    <row r="295" customHeight="1" spans="1:3">
      <c r="A295" s="182">
        <v>20305</v>
      </c>
      <c r="B295" s="180" t="s">
        <v>1355</v>
      </c>
      <c r="C295" s="160">
        <f>C296</f>
        <v>0</v>
      </c>
    </row>
    <row r="296" customHeight="1" spans="1:3">
      <c r="A296" s="182">
        <v>2030501</v>
      </c>
      <c r="B296" s="182" t="s">
        <v>1356</v>
      </c>
      <c r="C296" s="160"/>
    </row>
    <row r="297" customHeight="1" spans="1:3">
      <c r="A297" s="182">
        <v>20306</v>
      </c>
      <c r="B297" s="180" t="s">
        <v>1357</v>
      </c>
      <c r="C297" s="160">
        <f>SUM(C298:C306)</f>
        <v>0</v>
      </c>
    </row>
    <row r="298" customHeight="1" spans="1:3">
      <c r="A298" s="182">
        <v>2030601</v>
      </c>
      <c r="B298" s="182" t="s">
        <v>1358</v>
      </c>
      <c r="C298" s="160"/>
    </row>
    <row r="299" customHeight="1" spans="1:3">
      <c r="A299" s="182">
        <v>2030602</v>
      </c>
      <c r="B299" s="182" t="s">
        <v>1359</v>
      </c>
      <c r="C299" s="160"/>
    </row>
    <row r="300" customHeight="1" spans="1:3">
      <c r="A300" s="182">
        <v>2030603</v>
      </c>
      <c r="B300" s="182" t="s">
        <v>1360</v>
      </c>
      <c r="C300" s="160"/>
    </row>
    <row r="301" customHeight="1" spans="1:3">
      <c r="A301" s="182">
        <v>2030604</v>
      </c>
      <c r="B301" s="182" t="s">
        <v>1361</v>
      </c>
      <c r="C301" s="160"/>
    </row>
    <row r="302" customHeight="1" spans="1:3">
      <c r="A302" s="182">
        <v>2030605</v>
      </c>
      <c r="B302" s="182" t="s">
        <v>1362</v>
      </c>
      <c r="C302" s="160"/>
    </row>
    <row r="303" customHeight="1" spans="1:3">
      <c r="A303" s="182">
        <v>2030606</v>
      </c>
      <c r="B303" s="182" t="s">
        <v>1363</v>
      </c>
      <c r="C303" s="160"/>
    </row>
    <row r="304" customHeight="1" spans="1:3">
      <c r="A304" s="182">
        <v>2030607</v>
      </c>
      <c r="B304" s="182" t="s">
        <v>1364</v>
      </c>
      <c r="C304" s="160"/>
    </row>
    <row r="305" customHeight="1" spans="1:3">
      <c r="A305" s="182">
        <v>2030608</v>
      </c>
      <c r="B305" s="182" t="s">
        <v>1365</v>
      </c>
      <c r="C305" s="160"/>
    </row>
    <row r="306" customHeight="1" spans="1:3">
      <c r="A306" s="182">
        <v>2030699</v>
      </c>
      <c r="B306" s="182" t="s">
        <v>1366</v>
      </c>
      <c r="C306" s="160"/>
    </row>
    <row r="307" customHeight="1" spans="1:3">
      <c r="A307" s="182">
        <v>20399</v>
      </c>
      <c r="B307" s="180" t="s">
        <v>1367</v>
      </c>
      <c r="C307" s="160">
        <f>C308</f>
        <v>150</v>
      </c>
    </row>
    <row r="308" customHeight="1" spans="1:3">
      <c r="A308" s="182">
        <v>2039901</v>
      </c>
      <c r="B308" s="182" t="s">
        <v>1368</v>
      </c>
      <c r="C308" s="160">
        <v>150</v>
      </c>
    </row>
    <row r="309" customHeight="1" spans="1:3">
      <c r="A309" s="182">
        <v>204</v>
      </c>
      <c r="B309" s="180" t="s">
        <v>1369</v>
      </c>
      <c r="C309" s="160">
        <f>SUM(C310,C313,C324,C331,C339,C348,C364,C374,C384,C392,C398)</f>
        <v>1550</v>
      </c>
    </row>
    <row r="310" customHeight="1" spans="1:3">
      <c r="A310" s="182">
        <v>20401</v>
      </c>
      <c r="B310" s="180" t="s">
        <v>1370</v>
      </c>
      <c r="C310" s="160">
        <f>SUM(C311:C312)</f>
        <v>0</v>
      </c>
    </row>
    <row r="311" customHeight="1" spans="1:3">
      <c r="A311" s="182">
        <v>2040101</v>
      </c>
      <c r="B311" s="182" t="s">
        <v>1371</v>
      </c>
      <c r="C311" s="160"/>
    </row>
    <row r="312" customHeight="1" spans="1:3">
      <c r="A312" s="182">
        <v>2040199</v>
      </c>
      <c r="B312" s="182" t="s">
        <v>1372</v>
      </c>
      <c r="C312" s="184"/>
    </row>
    <row r="313" customHeight="1" spans="1:3">
      <c r="A313" s="182">
        <v>20402</v>
      </c>
      <c r="B313" s="180" t="s">
        <v>1373</v>
      </c>
      <c r="C313" s="160">
        <f>SUM(C314:C323)</f>
        <v>910</v>
      </c>
    </row>
    <row r="314" customHeight="1" spans="1:3">
      <c r="A314" s="182">
        <v>2040201</v>
      </c>
      <c r="B314" s="182" t="s">
        <v>1182</v>
      </c>
      <c r="C314" s="160">
        <v>243</v>
      </c>
    </row>
    <row r="315" customHeight="1" spans="1:3">
      <c r="A315" s="182">
        <v>2040202</v>
      </c>
      <c r="B315" s="182" t="s">
        <v>1183</v>
      </c>
      <c r="C315" s="160">
        <v>80</v>
      </c>
    </row>
    <row r="316" customHeight="1" spans="1:3">
      <c r="A316" s="182">
        <v>2040203</v>
      </c>
      <c r="B316" s="182" t="s">
        <v>1184</v>
      </c>
      <c r="C316" s="160"/>
    </row>
    <row r="317" customHeight="1" spans="1:3">
      <c r="A317" s="182">
        <v>2040219</v>
      </c>
      <c r="B317" s="182" t="s">
        <v>1223</v>
      </c>
      <c r="C317" s="160"/>
    </row>
    <row r="318" customHeight="1" spans="1:3">
      <c r="A318" s="182">
        <v>2040220</v>
      </c>
      <c r="B318" s="182" t="s">
        <v>1374</v>
      </c>
      <c r="C318" s="160">
        <v>43</v>
      </c>
    </row>
    <row r="319" customHeight="1" spans="1:3">
      <c r="A319" s="182">
        <v>2040221</v>
      </c>
      <c r="B319" s="182" t="s">
        <v>1375</v>
      </c>
      <c r="C319" s="160"/>
    </row>
    <row r="320" customHeight="1" spans="1:3">
      <c r="A320" s="182">
        <v>2040222</v>
      </c>
      <c r="B320" s="182" t="s">
        <v>1376</v>
      </c>
      <c r="C320" s="160"/>
    </row>
    <row r="321" customHeight="1" spans="1:3">
      <c r="A321" s="182">
        <v>2040223</v>
      </c>
      <c r="B321" s="182" t="s">
        <v>1377</v>
      </c>
      <c r="C321" s="160"/>
    </row>
    <row r="322" customHeight="1" spans="1:3">
      <c r="A322" s="182">
        <v>2040250</v>
      </c>
      <c r="B322" s="182" t="s">
        <v>1191</v>
      </c>
      <c r="C322" s="160"/>
    </row>
    <row r="323" customHeight="1" spans="1:3">
      <c r="A323" s="182">
        <v>2040299</v>
      </c>
      <c r="B323" s="182" t="s">
        <v>1378</v>
      </c>
      <c r="C323" s="184">
        <v>544</v>
      </c>
    </row>
    <row r="324" customHeight="1" spans="1:3">
      <c r="A324" s="182">
        <v>20403</v>
      </c>
      <c r="B324" s="180" t="s">
        <v>1379</v>
      </c>
      <c r="C324" s="160">
        <f>SUM(C325:C330)</f>
        <v>0</v>
      </c>
    </row>
    <row r="325" customHeight="1" spans="1:3">
      <c r="A325" s="182">
        <v>2040301</v>
      </c>
      <c r="B325" s="182" t="s">
        <v>1182</v>
      </c>
      <c r="C325" s="160"/>
    </row>
    <row r="326" customHeight="1" spans="1:3">
      <c r="A326" s="182">
        <v>2040302</v>
      </c>
      <c r="B326" s="182" t="s">
        <v>1183</v>
      </c>
      <c r="C326" s="160"/>
    </row>
    <row r="327" customHeight="1" spans="1:3">
      <c r="A327" s="182">
        <v>2040303</v>
      </c>
      <c r="B327" s="182" t="s">
        <v>1184</v>
      </c>
      <c r="C327" s="160"/>
    </row>
    <row r="328" customHeight="1" spans="1:3">
      <c r="A328" s="182">
        <v>2040304</v>
      </c>
      <c r="B328" s="182" t="s">
        <v>1380</v>
      </c>
      <c r="C328" s="160"/>
    </row>
    <row r="329" customHeight="1" spans="1:3">
      <c r="A329" s="182">
        <v>2040350</v>
      </c>
      <c r="B329" s="182" t="s">
        <v>1191</v>
      </c>
      <c r="C329" s="160"/>
    </row>
    <row r="330" customHeight="1" spans="1:3">
      <c r="A330" s="182">
        <v>2040399</v>
      </c>
      <c r="B330" s="182" t="s">
        <v>1381</v>
      </c>
      <c r="C330" s="160"/>
    </row>
    <row r="331" customHeight="1" spans="1:3">
      <c r="A331" s="182">
        <v>20404</v>
      </c>
      <c r="B331" s="180" t="s">
        <v>1382</v>
      </c>
      <c r="C331" s="160">
        <f>SUM(C332:C338)</f>
        <v>0</v>
      </c>
    </row>
    <row r="332" customHeight="1" spans="1:3">
      <c r="A332" s="182">
        <v>2040401</v>
      </c>
      <c r="B332" s="182" t="s">
        <v>1182</v>
      </c>
      <c r="C332" s="160"/>
    </row>
    <row r="333" customHeight="1" spans="1:3">
      <c r="A333" s="182">
        <v>2040402</v>
      </c>
      <c r="B333" s="182" t="s">
        <v>1183</v>
      </c>
      <c r="C333" s="160"/>
    </row>
    <row r="334" customHeight="1" spans="1:3">
      <c r="A334" s="182">
        <v>2040403</v>
      </c>
      <c r="B334" s="182" t="s">
        <v>1184</v>
      </c>
      <c r="C334" s="160"/>
    </row>
    <row r="335" customHeight="1" spans="1:3">
      <c r="A335" s="182">
        <v>2040409</v>
      </c>
      <c r="B335" s="182" t="s">
        <v>1383</v>
      </c>
      <c r="C335" s="160"/>
    </row>
    <row r="336" customHeight="1" spans="1:3">
      <c r="A336" s="182">
        <v>2040410</v>
      </c>
      <c r="B336" s="182" t="s">
        <v>1384</v>
      </c>
      <c r="C336" s="160"/>
    </row>
    <row r="337" customHeight="1" spans="1:3">
      <c r="A337" s="182">
        <v>2040450</v>
      </c>
      <c r="B337" s="182" t="s">
        <v>1191</v>
      </c>
      <c r="C337" s="160"/>
    </row>
    <row r="338" customHeight="1" spans="1:3">
      <c r="A338" s="182">
        <v>2040499</v>
      </c>
      <c r="B338" s="182" t="s">
        <v>1385</v>
      </c>
      <c r="C338" s="160"/>
    </row>
    <row r="339" customHeight="1" spans="1:3">
      <c r="A339" s="182">
        <v>20405</v>
      </c>
      <c r="B339" s="180" t="s">
        <v>1386</v>
      </c>
      <c r="C339" s="160">
        <f>SUM(C340:C347)</f>
        <v>0</v>
      </c>
    </row>
    <row r="340" customHeight="1" spans="1:3">
      <c r="A340" s="182">
        <v>2040501</v>
      </c>
      <c r="B340" s="182" t="s">
        <v>1182</v>
      </c>
      <c r="C340" s="160"/>
    </row>
    <row r="341" customHeight="1" spans="1:3">
      <c r="A341" s="182">
        <v>2040502</v>
      </c>
      <c r="B341" s="182" t="s">
        <v>1183</v>
      </c>
      <c r="C341" s="160"/>
    </row>
    <row r="342" customHeight="1" spans="1:3">
      <c r="A342" s="182">
        <v>2040503</v>
      </c>
      <c r="B342" s="182" t="s">
        <v>1184</v>
      </c>
      <c r="C342" s="160"/>
    </row>
    <row r="343" customHeight="1" spans="1:3">
      <c r="A343" s="182">
        <v>2040504</v>
      </c>
      <c r="B343" s="182" t="s">
        <v>1387</v>
      </c>
      <c r="C343" s="160"/>
    </row>
    <row r="344" customHeight="1" spans="1:3">
      <c r="A344" s="182">
        <v>2040505</v>
      </c>
      <c r="B344" s="182" t="s">
        <v>1388</v>
      </c>
      <c r="C344" s="160"/>
    </row>
    <row r="345" customHeight="1" spans="1:3">
      <c r="A345" s="182">
        <v>2040506</v>
      </c>
      <c r="B345" s="182" t="s">
        <v>1389</v>
      </c>
      <c r="C345" s="160"/>
    </row>
    <row r="346" customHeight="1" spans="1:3">
      <c r="A346" s="182">
        <v>2040550</v>
      </c>
      <c r="B346" s="182" t="s">
        <v>1191</v>
      </c>
      <c r="C346" s="160"/>
    </row>
    <row r="347" customHeight="1" spans="1:3">
      <c r="A347" s="182">
        <v>2040599</v>
      </c>
      <c r="B347" s="182" t="s">
        <v>1390</v>
      </c>
      <c r="C347" s="160"/>
    </row>
    <row r="348" customHeight="1" spans="1:3">
      <c r="A348" s="182">
        <v>20406</v>
      </c>
      <c r="B348" s="180" t="s">
        <v>1391</v>
      </c>
      <c r="C348" s="160">
        <f>SUM(C349:C363)</f>
        <v>512</v>
      </c>
    </row>
    <row r="349" customHeight="1" spans="1:3">
      <c r="A349" s="182">
        <v>2040601</v>
      </c>
      <c r="B349" s="182" t="s">
        <v>1182</v>
      </c>
      <c r="C349" s="160">
        <v>384</v>
      </c>
    </row>
    <row r="350" customHeight="1" spans="1:3">
      <c r="A350" s="182">
        <v>2040602</v>
      </c>
      <c r="B350" s="182" t="s">
        <v>1183</v>
      </c>
      <c r="C350" s="160">
        <v>8</v>
      </c>
    </row>
    <row r="351" customHeight="1" spans="1:3">
      <c r="A351" s="182">
        <v>2040603</v>
      </c>
      <c r="B351" s="182" t="s">
        <v>1184</v>
      </c>
      <c r="C351" s="160"/>
    </row>
    <row r="352" customHeight="1" spans="1:3">
      <c r="A352" s="182">
        <v>2040604</v>
      </c>
      <c r="B352" s="182" t="s">
        <v>1392</v>
      </c>
      <c r="C352" s="160"/>
    </row>
    <row r="353" customHeight="1" spans="1:3">
      <c r="A353" s="182">
        <v>2040605</v>
      </c>
      <c r="B353" s="182" t="s">
        <v>1393</v>
      </c>
      <c r="C353" s="160"/>
    </row>
    <row r="354" customHeight="1" spans="1:3">
      <c r="A354" s="182">
        <v>2040606</v>
      </c>
      <c r="B354" s="182" t="s">
        <v>1394</v>
      </c>
      <c r="C354" s="160"/>
    </row>
    <row r="355" customHeight="1" spans="1:3">
      <c r="A355" s="182">
        <v>2040607</v>
      </c>
      <c r="B355" s="182" t="s">
        <v>1395</v>
      </c>
      <c r="C355" s="160"/>
    </row>
    <row r="356" customHeight="1" spans="1:3">
      <c r="A356" s="182">
        <v>2040608</v>
      </c>
      <c r="B356" s="182" t="s">
        <v>1396</v>
      </c>
      <c r="C356" s="160"/>
    </row>
    <row r="357" customHeight="1" spans="1:3">
      <c r="A357" s="182">
        <v>2040609</v>
      </c>
      <c r="B357" s="182" t="s">
        <v>1397</v>
      </c>
      <c r="C357" s="160"/>
    </row>
    <row r="358" customHeight="1" spans="1:3">
      <c r="A358" s="182">
        <v>2040610</v>
      </c>
      <c r="B358" s="182" t="s">
        <v>1398</v>
      </c>
      <c r="C358" s="160"/>
    </row>
    <row r="359" customHeight="1" spans="1:3">
      <c r="A359" s="182">
        <v>2040611</v>
      </c>
      <c r="B359" s="182" t="s">
        <v>1399</v>
      </c>
      <c r="C359" s="160"/>
    </row>
    <row r="360" customHeight="1" spans="1:3">
      <c r="A360" s="182">
        <v>2040612</v>
      </c>
      <c r="B360" s="182" t="s">
        <v>1400</v>
      </c>
      <c r="C360" s="160"/>
    </row>
    <row r="361" customHeight="1" spans="1:3">
      <c r="A361" s="182">
        <v>2040613</v>
      </c>
      <c r="B361" s="182" t="s">
        <v>1223</v>
      </c>
      <c r="C361" s="160"/>
    </row>
    <row r="362" customHeight="1" spans="1:3">
      <c r="A362" s="182">
        <v>2040650</v>
      </c>
      <c r="B362" s="182" t="s">
        <v>1191</v>
      </c>
      <c r="C362" s="160"/>
    </row>
    <row r="363" customHeight="1" spans="1:3">
      <c r="A363" s="182">
        <v>2040699</v>
      </c>
      <c r="B363" s="182" t="s">
        <v>1401</v>
      </c>
      <c r="C363" s="160">
        <v>120</v>
      </c>
    </row>
    <row r="364" customHeight="1" spans="1:3">
      <c r="A364" s="182">
        <v>20407</v>
      </c>
      <c r="B364" s="180" t="s">
        <v>1402</v>
      </c>
      <c r="C364" s="160">
        <f>SUM(C365:C373)</f>
        <v>0</v>
      </c>
    </row>
    <row r="365" customHeight="1" spans="1:3">
      <c r="A365" s="182">
        <v>2040701</v>
      </c>
      <c r="B365" s="182" t="s">
        <v>1182</v>
      </c>
      <c r="C365" s="160"/>
    </row>
    <row r="366" customHeight="1" spans="1:3">
      <c r="A366" s="182">
        <v>2040702</v>
      </c>
      <c r="B366" s="182" t="s">
        <v>1183</v>
      </c>
      <c r="C366" s="160"/>
    </row>
    <row r="367" customHeight="1" spans="1:3">
      <c r="A367" s="182">
        <v>2040703</v>
      </c>
      <c r="B367" s="182" t="s">
        <v>1184</v>
      </c>
      <c r="C367" s="160"/>
    </row>
    <row r="368" customHeight="1" spans="1:3">
      <c r="A368" s="182">
        <v>2040704</v>
      </c>
      <c r="B368" s="182" t="s">
        <v>1403</v>
      </c>
      <c r="C368" s="160"/>
    </row>
    <row r="369" customHeight="1" spans="1:3">
      <c r="A369" s="182">
        <v>2040705</v>
      </c>
      <c r="B369" s="182" t="s">
        <v>1404</v>
      </c>
      <c r="C369" s="160"/>
    </row>
    <row r="370" customHeight="1" spans="1:3">
      <c r="A370" s="182">
        <v>2040706</v>
      </c>
      <c r="B370" s="182" t="s">
        <v>1405</v>
      </c>
      <c r="C370" s="160"/>
    </row>
    <row r="371" customHeight="1" spans="1:3">
      <c r="A371" s="182">
        <v>2040707</v>
      </c>
      <c r="B371" s="182" t="s">
        <v>1223</v>
      </c>
      <c r="C371" s="160"/>
    </row>
    <row r="372" customHeight="1" spans="1:3">
      <c r="A372" s="182">
        <v>2040750</v>
      </c>
      <c r="B372" s="182" t="s">
        <v>1191</v>
      </c>
      <c r="C372" s="160"/>
    </row>
    <row r="373" customHeight="1" spans="1:3">
      <c r="A373" s="182">
        <v>2040799</v>
      </c>
      <c r="B373" s="182" t="s">
        <v>1406</v>
      </c>
      <c r="C373" s="160"/>
    </row>
    <row r="374" customHeight="1" spans="1:3">
      <c r="A374" s="182">
        <v>20408</v>
      </c>
      <c r="B374" s="180" t="s">
        <v>1407</v>
      </c>
      <c r="C374" s="160">
        <f>SUM(C375:C383)</f>
        <v>0</v>
      </c>
    </row>
    <row r="375" customHeight="1" spans="1:3">
      <c r="A375" s="182">
        <v>2040801</v>
      </c>
      <c r="B375" s="182" t="s">
        <v>1182</v>
      </c>
      <c r="C375" s="160"/>
    </row>
    <row r="376" customHeight="1" spans="1:3">
      <c r="A376" s="182">
        <v>2040802</v>
      </c>
      <c r="B376" s="182" t="s">
        <v>1183</v>
      </c>
      <c r="C376" s="160"/>
    </row>
    <row r="377" customHeight="1" spans="1:3">
      <c r="A377" s="182">
        <v>2040803</v>
      </c>
      <c r="B377" s="182" t="s">
        <v>1184</v>
      </c>
      <c r="C377" s="160"/>
    </row>
    <row r="378" customHeight="1" spans="1:3">
      <c r="A378" s="182">
        <v>2040804</v>
      </c>
      <c r="B378" s="182" t="s">
        <v>1408</v>
      </c>
      <c r="C378" s="160"/>
    </row>
    <row r="379" customHeight="1" spans="1:3">
      <c r="A379" s="182">
        <v>2040805</v>
      </c>
      <c r="B379" s="182" t="s">
        <v>1409</v>
      </c>
      <c r="C379" s="160"/>
    </row>
    <row r="380" customHeight="1" spans="1:3">
      <c r="A380" s="182">
        <v>2040806</v>
      </c>
      <c r="B380" s="182" t="s">
        <v>1410</v>
      </c>
      <c r="C380" s="160"/>
    </row>
    <row r="381" customHeight="1" spans="1:3">
      <c r="A381" s="182">
        <v>2040807</v>
      </c>
      <c r="B381" s="182" t="s">
        <v>1223</v>
      </c>
      <c r="C381" s="160"/>
    </row>
    <row r="382" customHeight="1" spans="1:3">
      <c r="A382" s="182">
        <v>2040850</v>
      </c>
      <c r="B382" s="182" t="s">
        <v>1191</v>
      </c>
      <c r="C382" s="160"/>
    </row>
    <row r="383" customHeight="1" spans="1:3">
      <c r="A383" s="182">
        <v>2040899</v>
      </c>
      <c r="B383" s="182" t="s">
        <v>1411</v>
      </c>
      <c r="C383" s="160"/>
    </row>
    <row r="384" customHeight="1" spans="1:3">
      <c r="A384" s="182">
        <v>20409</v>
      </c>
      <c r="B384" s="180" t="s">
        <v>1412</v>
      </c>
      <c r="C384" s="160">
        <f>SUM(C385:C391)</f>
        <v>0</v>
      </c>
    </row>
    <row r="385" customHeight="1" spans="1:3">
      <c r="A385" s="182">
        <v>2040901</v>
      </c>
      <c r="B385" s="182" t="s">
        <v>1182</v>
      </c>
      <c r="C385" s="160"/>
    </row>
    <row r="386" customHeight="1" spans="1:3">
      <c r="A386" s="182">
        <v>2040902</v>
      </c>
      <c r="B386" s="182" t="s">
        <v>1183</v>
      </c>
      <c r="C386" s="160"/>
    </row>
    <row r="387" customHeight="1" spans="1:3">
      <c r="A387" s="182">
        <v>2040903</v>
      </c>
      <c r="B387" s="182" t="s">
        <v>1184</v>
      </c>
      <c r="C387" s="160"/>
    </row>
    <row r="388" customHeight="1" spans="1:3">
      <c r="A388" s="182">
        <v>2040904</v>
      </c>
      <c r="B388" s="182" t="s">
        <v>1413</v>
      </c>
      <c r="C388" s="160"/>
    </row>
    <row r="389" customHeight="1" spans="1:3">
      <c r="A389" s="182">
        <v>2040905</v>
      </c>
      <c r="B389" s="182" t="s">
        <v>1414</v>
      </c>
      <c r="C389" s="160"/>
    </row>
    <row r="390" customHeight="1" spans="1:3">
      <c r="A390" s="182">
        <v>2040950</v>
      </c>
      <c r="B390" s="182" t="s">
        <v>1191</v>
      </c>
      <c r="C390" s="160"/>
    </row>
    <row r="391" customHeight="1" spans="1:3">
      <c r="A391" s="182">
        <v>2040999</v>
      </c>
      <c r="B391" s="182" t="s">
        <v>1415</v>
      </c>
      <c r="C391" s="160"/>
    </row>
    <row r="392" customHeight="1" spans="1:3">
      <c r="A392" s="182">
        <v>20410</v>
      </c>
      <c r="B392" s="180" t="s">
        <v>1416</v>
      </c>
      <c r="C392" s="160">
        <f>SUM(C393:C397)</f>
        <v>0</v>
      </c>
    </row>
    <row r="393" customHeight="1" spans="1:3">
      <c r="A393" s="182">
        <v>2041001</v>
      </c>
      <c r="B393" s="182" t="s">
        <v>1182</v>
      </c>
      <c r="C393" s="160"/>
    </row>
    <row r="394" customHeight="1" spans="1:3">
      <c r="A394" s="182">
        <v>2041002</v>
      </c>
      <c r="B394" s="182" t="s">
        <v>1183</v>
      </c>
      <c r="C394" s="160"/>
    </row>
    <row r="395" customHeight="1" spans="1:3">
      <c r="A395" s="182">
        <v>2041006</v>
      </c>
      <c r="B395" s="182" t="s">
        <v>1223</v>
      </c>
      <c r="C395" s="160"/>
    </row>
    <row r="396" customHeight="1" spans="1:3">
      <c r="A396" s="182">
        <v>2041007</v>
      </c>
      <c r="B396" s="182" t="s">
        <v>1417</v>
      </c>
      <c r="C396" s="160"/>
    </row>
    <row r="397" customHeight="1" spans="1:3">
      <c r="A397" s="182">
        <v>2041099</v>
      </c>
      <c r="B397" s="182" t="s">
        <v>1418</v>
      </c>
      <c r="C397" s="160"/>
    </row>
    <row r="398" customHeight="1" spans="1:3">
      <c r="A398" s="182">
        <v>20499</v>
      </c>
      <c r="B398" s="180" t="s">
        <v>1419</v>
      </c>
      <c r="C398" s="160">
        <f>C399</f>
        <v>128</v>
      </c>
    </row>
    <row r="399" customHeight="1" spans="1:3">
      <c r="A399" s="182">
        <v>2049901</v>
      </c>
      <c r="B399" s="182" t="s">
        <v>1420</v>
      </c>
      <c r="C399" s="160">
        <v>128</v>
      </c>
    </row>
    <row r="400" customHeight="1" spans="1:3">
      <c r="A400" s="182">
        <v>205</v>
      </c>
      <c r="B400" s="180" t="s">
        <v>1421</v>
      </c>
      <c r="C400" s="160">
        <f>SUM(C401,C406,C415,C421,C427,C431,C435,C439,C445,C452)</f>
        <v>26000</v>
      </c>
    </row>
    <row r="401" customHeight="1" spans="1:3">
      <c r="A401" s="182">
        <v>20501</v>
      </c>
      <c r="B401" s="180" t="s">
        <v>1422</v>
      </c>
      <c r="C401" s="160">
        <f>SUM(C402:C405)</f>
        <v>911</v>
      </c>
    </row>
    <row r="402" customHeight="1" spans="1:3">
      <c r="A402" s="182">
        <v>2050101</v>
      </c>
      <c r="B402" s="182" t="s">
        <v>1182</v>
      </c>
      <c r="C402" s="160">
        <v>911</v>
      </c>
    </row>
    <row r="403" customHeight="1" spans="1:3">
      <c r="A403" s="182">
        <v>2050102</v>
      </c>
      <c r="B403" s="182" t="s">
        <v>1183</v>
      </c>
      <c r="C403" s="160"/>
    </row>
    <row r="404" customHeight="1" spans="1:3">
      <c r="A404" s="182">
        <v>2050103</v>
      </c>
      <c r="B404" s="182" t="s">
        <v>1184</v>
      </c>
      <c r="C404" s="160"/>
    </row>
    <row r="405" customHeight="1" spans="1:3">
      <c r="A405" s="182">
        <v>2050199</v>
      </c>
      <c r="B405" s="182" t="s">
        <v>1423</v>
      </c>
      <c r="C405" s="160"/>
    </row>
    <row r="406" customHeight="1" spans="1:3">
      <c r="A406" s="182">
        <v>20502</v>
      </c>
      <c r="B406" s="180" t="s">
        <v>1424</v>
      </c>
      <c r="C406" s="160">
        <f>SUM(C407:C414)</f>
        <v>22698</v>
      </c>
    </row>
    <row r="407" customHeight="1" spans="1:3">
      <c r="A407" s="182">
        <v>2050201</v>
      </c>
      <c r="B407" s="182" t="s">
        <v>1425</v>
      </c>
      <c r="C407" s="160">
        <v>884</v>
      </c>
    </row>
    <row r="408" customHeight="1" spans="1:3">
      <c r="A408" s="182">
        <v>2050202</v>
      </c>
      <c r="B408" s="182" t="s">
        <v>1426</v>
      </c>
      <c r="C408" s="160">
        <v>5509</v>
      </c>
    </row>
    <row r="409" customHeight="1" spans="1:3">
      <c r="A409" s="182">
        <v>2050203</v>
      </c>
      <c r="B409" s="182" t="s">
        <v>1427</v>
      </c>
      <c r="C409" s="160">
        <v>3224</v>
      </c>
    </row>
    <row r="410" customHeight="1" spans="1:3">
      <c r="A410" s="182">
        <v>2050204</v>
      </c>
      <c r="B410" s="182" t="s">
        <v>1428</v>
      </c>
      <c r="C410" s="160">
        <v>3643</v>
      </c>
    </row>
    <row r="411" customHeight="1" spans="1:3">
      <c r="A411" s="182">
        <v>2050205</v>
      </c>
      <c r="B411" s="182" t="s">
        <v>1429</v>
      </c>
      <c r="C411" s="160"/>
    </row>
    <row r="412" customHeight="1" spans="1:3">
      <c r="A412" s="182">
        <v>2050206</v>
      </c>
      <c r="B412" s="182" t="s">
        <v>1430</v>
      </c>
      <c r="C412" s="160"/>
    </row>
    <row r="413" customHeight="1" spans="1:3">
      <c r="A413" s="182">
        <v>2050207</v>
      </c>
      <c r="B413" s="182" t="s">
        <v>1431</v>
      </c>
      <c r="C413" s="160"/>
    </row>
    <row r="414" customHeight="1" spans="1:3">
      <c r="A414" s="182">
        <v>2050299</v>
      </c>
      <c r="B414" s="182" t="s">
        <v>1432</v>
      </c>
      <c r="C414" s="160">
        <v>9438</v>
      </c>
    </row>
    <row r="415" customHeight="1" spans="1:3">
      <c r="A415" s="182">
        <v>20503</v>
      </c>
      <c r="B415" s="180" t="s">
        <v>1433</v>
      </c>
      <c r="C415" s="160">
        <f>SUM(C416:C420)</f>
        <v>357</v>
      </c>
    </row>
    <row r="416" customHeight="1" spans="1:3">
      <c r="A416" s="182">
        <v>2050301</v>
      </c>
      <c r="B416" s="182" t="s">
        <v>1434</v>
      </c>
      <c r="C416" s="160"/>
    </row>
    <row r="417" customHeight="1" spans="1:3">
      <c r="A417" s="182">
        <v>2050302</v>
      </c>
      <c r="B417" s="182" t="s">
        <v>1435</v>
      </c>
      <c r="C417" s="160">
        <v>257</v>
      </c>
    </row>
    <row r="418" customHeight="1" spans="1:3">
      <c r="A418" s="182">
        <v>2050303</v>
      </c>
      <c r="B418" s="182" t="s">
        <v>1436</v>
      </c>
      <c r="C418" s="160"/>
    </row>
    <row r="419" customHeight="1" spans="1:3">
      <c r="A419" s="182">
        <v>2050305</v>
      </c>
      <c r="B419" s="182" t="s">
        <v>1437</v>
      </c>
      <c r="C419" s="160"/>
    </row>
    <row r="420" customHeight="1" spans="1:3">
      <c r="A420" s="182">
        <v>2050399</v>
      </c>
      <c r="B420" s="182" t="s">
        <v>1438</v>
      </c>
      <c r="C420" s="160">
        <v>100</v>
      </c>
    </row>
    <row r="421" customHeight="1" spans="1:3">
      <c r="A421" s="182">
        <v>20504</v>
      </c>
      <c r="B421" s="180" t="s">
        <v>1439</v>
      </c>
      <c r="C421" s="160">
        <f>SUM(C422:C426)</f>
        <v>0</v>
      </c>
    </row>
    <row r="422" customHeight="1" spans="1:3">
      <c r="A422" s="182">
        <v>2050401</v>
      </c>
      <c r="B422" s="182" t="s">
        <v>1440</v>
      </c>
      <c r="C422" s="160"/>
    </row>
    <row r="423" customHeight="1" spans="1:3">
      <c r="A423" s="182">
        <v>2050402</v>
      </c>
      <c r="B423" s="182" t="s">
        <v>1441</v>
      </c>
      <c r="C423" s="160"/>
    </row>
    <row r="424" customHeight="1" spans="1:3">
      <c r="A424" s="182">
        <v>2050403</v>
      </c>
      <c r="B424" s="182" t="s">
        <v>1442</v>
      </c>
      <c r="C424" s="160"/>
    </row>
    <row r="425" customHeight="1" spans="1:3">
      <c r="A425" s="182">
        <v>2050404</v>
      </c>
      <c r="B425" s="182" t="s">
        <v>1443</v>
      </c>
      <c r="C425" s="160"/>
    </row>
    <row r="426" customHeight="1" spans="1:3">
      <c r="A426" s="182">
        <v>2050499</v>
      </c>
      <c r="B426" s="182" t="s">
        <v>1444</v>
      </c>
      <c r="C426" s="160"/>
    </row>
    <row r="427" customHeight="1" spans="1:3">
      <c r="A427" s="182">
        <v>20505</v>
      </c>
      <c r="B427" s="180" t="s">
        <v>1445</v>
      </c>
      <c r="C427" s="160">
        <f>SUM(C428:C430)</f>
        <v>0</v>
      </c>
    </row>
    <row r="428" customHeight="1" spans="1:3">
      <c r="A428" s="182">
        <v>2050501</v>
      </c>
      <c r="B428" s="182" t="s">
        <v>1446</v>
      </c>
      <c r="C428" s="160"/>
    </row>
    <row r="429" customHeight="1" spans="1:3">
      <c r="A429" s="182">
        <v>2050502</v>
      </c>
      <c r="B429" s="182" t="s">
        <v>1447</v>
      </c>
      <c r="C429" s="160"/>
    </row>
    <row r="430" customHeight="1" spans="1:3">
      <c r="A430" s="182">
        <v>2050599</v>
      </c>
      <c r="B430" s="182" t="s">
        <v>1448</v>
      </c>
      <c r="C430" s="160"/>
    </row>
    <row r="431" customHeight="1" spans="1:3">
      <c r="A431" s="182">
        <v>20506</v>
      </c>
      <c r="B431" s="180" t="s">
        <v>1449</v>
      </c>
      <c r="C431" s="160">
        <f>SUM(C432:C434)</f>
        <v>0</v>
      </c>
    </row>
    <row r="432" customHeight="1" spans="1:3">
      <c r="A432" s="182">
        <v>2050601</v>
      </c>
      <c r="B432" s="182" t="s">
        <v>1450</v>
      </c>
      <c r="C432" s="160"/>
    </row>
    <row r="433" customHeight="1" spans="1:3">
      <c r="A433" s="182">
        <v>2050602</v>
      </c>
      <c r="B433" s="182" t="s">
        <v>1451</v>
      </c>
      <c r="C433" s="160"/>
    </row>
    <row r="434" customHeight="1" spans="1:3">
      <c r="A434" s="182">
        <v>2050699</v>
      </c>
      <c r="B434" s="182" t="s">
        <v>1452</v>
      </c>
      <c r="C434" s="160"/>
    </row>
    <row r="435" customHeight="1" spans="1:3">
      <c r="A435" s="182">
        <v>20507</v>
      </c>
      <c r="B435" s="180" t="s">
        <v>1453</v>
      </c>
      <c r="C435" s="160">
        <f>SUM(C436:C438)</f>
        <v>0</v>
      </c>
    </row>
    <row r="436" customHeight="1" spans="1:3">
      <c r="A436" s="182">
        <v>2050701</v>
      </c>
      <c r="B436" s="182" t="s">
        <v>1454</v>
      </c>
      <c r="C436" s="160"/>
    </row>
    <row r="437" customHeight="1" spans="1:3">
      <c r="A437" s="182">
        <v>2050702</v>
      </c>
      <c r="B437" s="182" t="s">
        <v>1455</v>
      </c>
      <c r="C437" s="160"/>
    </row>
    <row r="438" customHeight="1" spans="1:3">
      <c r="A438" s="182">
        <v>2050799</v>
      </c>
      <c r="B438" s="182" t="s">
        <v>1456</v>
      </c>
      <c r="C438" s="160"/>
    </row>
    <row r="439" customHeight="1" spans="1:3">
      <c r="A439" s="182">
        <v>20508</v>
      </c>
      <c r="B439" s="180" t="s">
        <v>1457</v>
      </c>
      <c r="C439" s="160">
        <f>SUM(C440:C444)</f>
        <v>0</v>
      </c>
    </row>
    <row r="440" customHeight="1" spans="1:3">
      <c r="A440" s="182">
        <v>2050801</v>
      </c>
      <c r="B440" s="182" t="s">
        <v>1458</v>
      </c>
      <c r="C440" s="160"/>
    </row>
    <row r="441" customHeight="1" spans="1:3">
      <c r="A441" s="182">
        <v>2050802</v>
      </c>
      <c r="B441" s="182" t="s">
        <v>1459</v>
      </c>
      <c r="C441" s="160"/>
    </row>
    <row r="442" customHeight="1" spans="1:3">
      <c r="A442" s="182">
        <v>2050803</v>
      </c>
      <c r="B442" s="182" t="s">
        <v>1460</v>
      </c>
      <c r="C442" s="160"/>
    </row>
    <row r="443" customHeight="1" spans="1:3">
      <c r="A443" s="182">
        <v>2050804</v>
      </c>
      <c r="B443" s="182" t="s">
        <v>1461</v>
      </c>
      <c r="C443" s="160"/>
    </row>
    <row r="444" customHeight="1" spans="1:3">
      <c r="A444" s="182">
        <v>2050899</v>
      </c>
      <c r="B444" s="182" t="s">
        <v>1462</v>
      </c>
      <c r="C444" s="160"/>
    </row>
    <row r="445" customHeight="1" spans="1:3">
      <c r="A445" s="182">
        <v>20509</v>
      </c>
      <c r="B445" s="180" t="s">
        <v>1463</v>
      </c>
      <c r="C445" s="160">
        <f>SUM(C446:C451)</f>
        <v>1600</v>
      </c>
    </row>
    <row r="446" customHeight="1" spans="1:3">
      <c r="A446" s="182">
        <v>2050901</v>
      </c>
      <c r="B446" s="182" t="s">
        <v>1464</v>
      </c>
      <c r="C446" s="160"/>
    </row>
    <row r="447" customHeight="1" spans="1:3">
      <c r="A447" s="182">
        <v>2050902</v>
      </c>
      <c r="B447" s="182" t="s">
        <v>1465</v>
      </c>
      <c r="C447" s="160"/>
    </row>
    <row r="448" customHeight="1" spans="1:3">
      <c r="A448" s="182">
        <v>2050903</v>
      </c>
      <c r="B448" s="182" t="s">
        <v>1466</v>
      </c>
      <c r="C448" s="160"/>
    </row>
    <row r="449" customHeight="1" spans="1:3">
      <c r="A449" s="182">
        <v>2050904</v>
      </c>
      <c r="B449" s="182" t="s">
        <v>1467</v>
      </c>
      <c r="C449" s="160"/>
    </row>
    <row r="450" customHeight="1" spans="1:3">
      <c r="A450" s="182">
        <v>2050905</v>
      </c>
      <c r="B450" s="182" t="s">
        <v>1468</v>
      </c>
      <c r="C450" s="160"/>
    </row>
    <row r="451" customHeight="1" spans="1:3">
      <c r="A451" s="182">
        <v>2050999</v>
      </c>
      <c r="B451" s="182" t="s">
        <v>1469</v>
      </c>
      <c r="C451" s="160">
        <v>1600</v>
      </c>
    </row>
    <row r="452" customHeight="1" spans="1:3">
      <c r="A452" s="182">
        <v>20599</v>
      </c>
      <c r="B452" s="180" t="s">
        <v>1470</v>
      </c>
      <c r="C452" s="160">
        <f>C453</f>
        <v>434</v>
      </c>
    </row>
    <row r="453" customHeight="1" spans="1:3">
      <c r="A453" s="182">
        <v>2059999</v>
      </c>
      <c r="B453" s="182" t="s">
        <v>1471</v>
      </c>
      <c r="C453" s="160">
        <v>434</v>
      </c>
    </row>
    <row r="454" customHeight="1" spans="1:3">
      <c r="A454" s="182">
        <v>206</v>
      </c>
      <c r="B454" s="180" t="s">
        <v>1472</v>
      </c>
      <c r="C454" s="160">
        <f>SUM(C455,C460,C468,C474,C478,C483,C488,C495,C499,C503)</f>
        <v>2600</v>
      </c>
    </row>
    <row r="455" customHeight="1" spans="1:3">
      <c r="A455" s="182">
        <v>20601</v>
      </c>
      <c r="B455" s="180" t="s">
        <v>1473</v>
      </c>
      <c r="C455" s="160">
        <f>SUM(C456:C459)</f>
        <v>359</v>
      </c>
    </row>
    <row r="456" customHeight="1" spans="1:3">
      <c r="A456" s="182">
        <v>2060101</v>
      </c>
      <c r="B456" s="182" t="s">
        <v>1182</v>
      </c>
      <c r="C456" s="160">
        <v>264</v>
      </c>
    </row>
    <row r="457" customHeight="1" spans="1:3">
      <c r="A457" s="182">
        <v>2060102</v>
      </c>
      <c r="B457" s="182" t="s">
        <v>1183</v>
      </c>
      <c r="C457" s="160">
        <v>22</v>
      </c>
    </row>
    <row r="458" customHeight="1" spans="1:3">
      <c r="A458" s="182">
        <v>2060103</v>
      </c>
      <c r="B458" s="182" t="s">
        <v>1184</v>
      </c>
      <c r="C458" s="160">
        <v>0</v>
      </c>
    </row>
    <row r="459" customHeight="1" spans="1:3">
      <c r="A459" s="182">
        <v>2060199</v>
      </c>
      <c r="B459" s="182" t="s">
        <v>1474</v>
      </c>
      <c r="C459" s="160">
        <v>73</v>
      </c>
    </row>
    <row r="460" customHeight="1" spans="1:3">
      <c r="A460" s="182">
        <v>20602</v>
      </c>
      <c r="B460" s="180" t="s">
        <v>1475</v>
      </c>
      <c r="C460" s="160">
        <f>SUM(C461:C467)</f>
        <v>52</v>
      </c>
    </row>
    <row r="461" customHeight="1" spans="1:3">
      <c r="A461" s="182">
        <v>2060201</v>
      </c>
      <c r="B461" s="182" t="s">
        <v>1476</v>
      </c>
      <c r="C461" s="160"/>
    </row>
    <row r="462" customHeight="1" spans="1:3">
      <c r="A462" s="182">
        <v>2060203</v>
      </c>
      <c r="B462" s="182" t="s">
        <v>1477</v>
      </c>
      <c r="C462" s="160"/>
    </row>
    <row r="463" customHeight="1" spans="1:3">
      <c r="A463" s="182">
        <v>2060204</v>
      </c>
      <c r="B463" s="182" t="s">
        <v>1478</v>
      </c>
      <c r="C463" s="160"/>
    </row>
    <row r="464" customHeight="1" spans="1:3">
      <c r="A464" s="182">
        <v>2060205</v>
      </c>
      <c r="B464" s="182" t="s">
        <v>1479</v>
      </c>
      <c r="C464" s="160"/>
    </row>
    <row r="465" customHeight="1" spans="1:3">
      <c r="A465" s="182">
        <v>2060206</v>
      </c>
      <c r="B465" s="182" t="s">
        <v>1480</v>
      </c>
      <c r="C465" s="160"/>
    </row>
    <row r="466" customHeight="1" spans="1:3">
      <c r="A466" s="182">
        <v>2060207</v>
      </c>
      <c r="B466" s="182" t="s">
        <v>1481</v>
      </c>
      <c r="C466" s="160"/>
    </row>
    <row r="467" customHeight="1" spans="1:3">
      <c r="A467" s="182">
        <v>2060299</v>
      </c>
      <c r="B467" s="182" t="s">
        <v>1482</v>
      </c>
      <c r="C467" s="184">
        <v>52</v>
      </c>
    </row>
    <row r="468" customHeight="1" spans="1:3">
      <c r="A468" s="182">
        <v>20603</v>
      </c>
      <c r="B468" s="180" t="s">
        <v>1483</v>
      </c>
      <c r="C468" s="160">
        <f>SUM(C469:C473)</f>
        <v>0</v>
      </c>
    </row>
    <row r="469" customHeight="1" spans="1:3">
      <c r="A469" s="182">
        <v>2060301</v>
      </c>
      <c r="B469" s="182" t="s">
        <v>1476</v>
      </c>
      <c r="C469" s="160"/>
    </row>
    <row r="470" customHeight="1" spans="1:3">
      <c r="A470" s="182">
        <v>2060302</v>
      </c>
      <c r="B470" s="182" t="s">
        <v>1484</v>
      </c>
      <c r="C470" s="160"/>
    </row>
    <row r="471" customHeight="1" spans="1:3">
      <c r="A471" s="182">
        <v>2060303</v>
      </c>
      <c r="B471" s="182" t="s">
        <v>1485</v>
      </c>
      <c r="C471" s="160"/>
    </row>
    <row r="472" customHeight="1" spans="1:3">
      <c r="A472" s="182">
        <v>2060304</v>
      </c>
      <c r="B472" s="182" t="s">
        <v>1486</v>
      </c>
      <c r="C472" s="160"/>
    </row>
    <row r="473" customHeight="1" spans="1:3">
      <c r="A473" s="182">
        <v>2060399</v>
      </c>
      <c r="B473" s="182" t="s">
        <v>1487</v>
      </c>
      <c r="C473" s="160"/>
    </row>
    <row r="474" customHeight="1" spans="1:3">
      <c r="A474" s="182">
        <v>20604</v>
      </c>
      <c r="B474" s="180" t="s">
        <v>1488</v>
      </c>
      <c r="C474" s="160">
        <f>SUM(C475:C477)</f>
        <v>67</v>
      </c>
    </row>
    <row r="475" customHeight="1" spans="1:3">
      <c r="A475" s="182">
        <v>2060401</v>
      </c>
      <c r="B475" s="182" t="s">
        <v>1476</v>
      </c>
      <c r="C475" s="160"/>
    </row>
    <row r="476" customHeight="1" spans="1:3">
      <c r="A476" s="182">
        <v>2060404</v>
      </c>
      <c r="B476" s="182" t="s">
        <v>1489</v>
      </c>
      <c r="C476" s="160">
        <v>17</v>
      </c>
    </row>
    <row r="477" customHeight="1" spans="1:3">
      <c r="A477" s="182">
        <v>2060499</v>
      </c>
      <c r="B477" s="182" t="s">
        <v>1490</v>
      </c>
      <c r="C477" s="184">
        <v>50</v>
      </c>
    </row>
    <row r="478" customHeight="1" spans="1:3">
      <c r="A478" s="182">
        <v>20605</v>
      </c>
      <c r="B478" s="180" t="s">
        <v>1491</v>
      </c>
      <c r="C478" s="160">
        <f>SUM(C479:C482)</f>
        <v>0</v>
      </c>
    </row>
    <row r="479" customHeight="1" spans="1:3">
      <c r="A479" s="182">
        <v>2060501</v>
      </c>
      <c r="B479" s="182" t="s">
        <v>1476</v>
      </c>
      <c r="C479" s="160"/>
    </row>
    <row r="480" customHeight="1" spans="1:3">
      <c r="A480" s="182">
        <v>2060502</v>
      </c>
      <c r="B480" s="182" t="s">
        <v>1492</v>
      </c>
      <c r="C480" s="160"/>
    </row>
    <row r="481" customHeight="1" spans="1:3">
      <c r="A481" s="182">
        <v>2060503</v>
      </c>
      <c r="B481" s="182" t="s">
        <v>1493</v>
      </c>
      <c r="C481" s="160"/>
    </row>
    <row r="482" customHeight="1" spans="1:3">
      <c r="A482" s="182">
        <v>2060599</v>
      </c>
      <c r="B482" s="182" t="s">
        <v>1494</v>
      </c>
      <c r="C482" s="160"/>
    </row>
    <row r="483" customHeight="1" spans="1:3">
      <c r="A483" s="182">
        <v>20606</v>
      </c>
      <c r="B483" s="180" t="s">
        <v>1495</v>
      </c>
      <c r="C483" s="160">
        <f>SUM(C484:C487)</f>
        <v>6</v>
      </c>
    </row>
    <row r="484" customHeight="1" spans="1:3">
      <c r="A484" s="182">
        <v>2060601</v>
      </c>
      <c r="B484" s="182" t="s">
        <v>1496</v>
      </c>
      <c r="C484" s="160"/>
    </row>
    <row r="485" customHeight="1" spans="1:3">
      <c r="A485" s="182">
        <v>2060602</v>
      </c>
      <c r="B485" s="182" t="s">
        <v>1497</v>
      </c>
      <c r="C485" s="160"/>
    </row>
    <row r="486" customHeight="1" spans="1:3">
      <c r="A486" s="182">
        <v>2060603</v>
      </c>
      <c r="B486" s="182" t="s">
        <v>1498</v>
      </c>
      <c r="C486" s="160"/>
    </row>
    <row r="487" customHeight="1" spans="1:3">
      <c r="A487" s="182">
        <v>2060699</v>
      </c>
      <c r="B487" s="182" t="s">
        <v>1499</v>
      </c>
      <c r="C487" s="184">
        <v>6</v>
      </c>
    </row>
    <row r="488" customHeight="1" spans="1:3">
      <c r="A488" s="182">
        <v>20607</v>
      </c>
      <c r="B488" s="180" t="s">
        <v>1500</v>
      </c>
      <c r="C488" s="160">
        <f>SUM(C489:C494)</f>
        <v>117</v>
      </c>
    </row>
    <row r="489" customHeight="1" spans="1:3">
      <c r="A489" s="182">
        <v>2060701</v>
      </c>
      <c r="B489" s="182" t="s">
        <v>1476</v>
      </c>
      <c r="C489" s="160">
        <v>100</v>
      </c>
    </row>
    <row r="490" customHeight="1" spans="1:3">
      <c r="A490" s="182">
        <v>2060702</v>
      </c>
      <c r="B490" s="182" t="s">
        <v>1501</v>
      </c>
      <c r="C490" s="160">
        <v>3</v>
      </c>
    </row>
    <row r="491" customHeight="1" spans="1:3">
      <c r="A491" s="182">
        <v>2060703</v>
      </c>
      <c r="B491" s="182" t="s">
        <v>1502</v>
      </c>
      <c r="C491" s="160"/>
    </row>
    <row r="492" customHeight="1" spans="1:3">
      <c r="A492" s="182">
        <v>2060704</v>
      </c>
      <c r="B492" s="182" t="s">
        <v>1503</v>
      </c>
      <c r="C492" s="160"/>
    </row>
    <row r="493" customHeight="1" spans="1:3">
      <c r="A493" s="182">
        <v>2060705</v>
      </c>
      <c r="B493" s="182" t="s">
        <v>1504</v>
      </c>
      <c r="C493" s="160"/>
    </row>
    <row r="494" customHeight="1" spans="1:3">
      <c r="A494" s="182">
        <v>2060799</v>
      </c>
      <c r="B494" s="182" t="s">
        <v>1505</v>
      </c>
      <c r="C494" s="160">
        <v>14</v>
      </c>
    </row>
    <row r="495" customHeight="1" spans="1:3">
      <c r="A495" s="182">
        <v>20608</v>
      </c>
      <c r="B495" s="180" t="s">
        <v>1506</v>
      </c>
      <c r="C495" s="160">
        <f>SUM(C496:C498)</f>
        <v>0</v>
      </c>
    </row>
    <row r="496" customHeight="1" spans="1:3">
      <c r="A496" s="182">
        <v>2060801</v>
      </c>
      <c r="B496" s="182" t="s">
        <v>1507</v>
      </c>
      <c r="C496" s="160"/>
    </row>
    <row r="497" customHeight="1" spans="1:3">
      <c r="A497" s="182">
        <v>2060802</v>
      </c>
      <c r="B497" s="182" t="s">
        <v>1508</v>
      </c>
      <c r="C497" s="160"/>
    </row>
    <row r="498" customHeight="1" spans="1:3">
      <c r="A498" s="182">
        <v>2060899</v>
      </c>
      <c r="B498" s="182" t="s">
        <v>1509</v>
      </c>
      <c r="C498" s="160"/>
    </row>
    <row r="499" customHeight="1" spans="1:3">
      <c r="A499" s="182">
        <v>20609</v>
      </c>
      <c r="B499" s="180" t="s">
        <v>1510</v>
      </c>
      <c r="C499" s="184">
        <f>SUM(C500:C502)</f>
        <v>104</v>
      </c>
    </row>
    <row r="500" customHeight="1" spans="1:3">
      <c r="A500" s="182">
        <v>2060901</v>
      </c>
      <c r="B500" s="182" t="s">
        <v>1511</v>
      </c>
      <c r="C500" s="160"/>
    </row>
    <row r="501" customHeight="1" spans="1:3">
      <c r="A501" s="182">
        <v>2060902</v>
      </c>
      <c r="B501" s="182" t="s">
        <v>1512</v>
      </c>
      <c r="C501" s="160"/>
    </row>
    <row r="502" customHeight="1" spans="1:3">
      <c r="A502" s="182">
        <v>2060999</v>
      </c>
      <c r="B502" s="182" t="s">
        <v>1513</v>
      </c>
      <c r="C502" s="160">
        <v>104</v>
      </c>
    </row>
    <row r="503" customHeight="1" spans="1:3">
      <c r="A503" s="182">
        <v>20699</v>
      </c>
      <c r="B503" s="180" t="s">
        <v>1514</v>
      </c>
      <c r="C503" s="160">
        <f>SUM(C504:C507)</f>
        <v>1895</v>
      </c>
    </row>
    <row r="504" customHeight="1" spans="1:3">
      <c r="A504" s="182">
        <v>2069901</v>
      </c>
      <c r="B504" s="182" t="s">
        <v>1515</v>
      </c>
      <c r="C504" s="160"/>
    </row>
    <row r="505" customHeight="1" spans="1:3">
      <c r="A505" s="182">
        <v>2069902</v>
      </c>
      <c r="B505" s="182" t="s">
        <v>1516</v>
      </c>
      <c r="C505" s="160"/>
    </row>
    <row r="506" customHeight="1" spans="1:3">
      <c r="A506" s="182">
        <v>2069903</v>
      </c>
      <c r="B506" s="182" t="s">
        <v>1517</v>
      </c>
      <c r="C506" s="160"/>
    </row>
    <row r="507" customHeight="1" spans="1:3">
      <c r="A507" s="182">
        <v>2069999</v>
      </c>
      <c r="B507" s="182" t="s">
        <v>1518</v>
      </c>
      <c r="C507" s="160">
        <v>1895</v>
      </c>
    </row>
    <row r="508" customHeight="1" spans="1:3">
      <c r="A508" s="182">
        <v>207</v>
      </c>
      <c r="B508" s="180" t="s">
        <v>1519</v>
      </c>
      <c r="C508" s="160">
        <f>SUM(C509,C525,C533,C544,C553,C561)</f>
        <v>2800</v>
      </c>
    </row>
    <row r="509" customHeight="1" spans="1:3">
      <c r="A509" s="182">
        <v>20701</v>
      </c>
      <c r="B509" s="180" t="s">
        <v>1520</v>
      </c>
      <c r="C509" s="160">
        <f>SUM(C510:C524)</f>
        <v>1849</v>
      </c>
    </row>
    <row r="510" customHeight="1" spans="1:3">
      <c r="A510" s="182">
        <v>2070101</v>
      </c>
      <c r="B510" s="182" t="s">
        <v>1182</v>
      </c>
      <c r="C510" s="160">
        <v>200</v>
      </c>
    </row>
    <row r="511" customHeight="1" spans="1:3">
      <c r="A511" s="182">
        <v>2070102</v>
      </c>
      <c r="B511" s="182" t="s">
        <v>1183</v>
      </c>
      <c r="C511" s="160">
        <v>120</v>
      </c>
    </row>
    <row r="512" customHeight="1" spans="1:3">
      <c r="A512" s="182">
        <v>2070103</v>
      </c>
      <c r="B512" s="182" t="s">
        <v>1184</v>
      </c>
      <c r="C512" s="160">
        <v>0</v>
      </c>
    </row>
    <row r="513" customHeight="1" spans="1:3">
      <c r="A513" s="182">
        <v>2070104</v>
      </c>
      <c r="B513" s="182" t="s">
        <v>1521</v>
      </c>
      <c r="C513" s="160"/>
    </row>
    <row r="514" customHeight="1" spans="1:3">
      <c r="A514" s="182">
        <v>2070105</v>
      </c>
      <c r="B514" s="182" t="s">
        <v>1522</v>
      </c>
      <c r="C514" s="160"/>
    </row>
    <row r="515" customHeight="1" spans="1:3">
      <c r="A515" s="182">
        <v>2070106</v>
      </c>
      <c r="B515" s="182" t="s">
        <v>1523</v>
      </c>
      <c r="C515" s="160"/>
    </row>
    <row r="516" customHeight="1" spans="1:3">
      <c r="A516" s="182">
        <v>2070107</v>
      </c>
      <c r="B516" s="182" t="s">
        <v>1524</v>
      </c>
      <c r="C516" s="160"/>
    </row>
    <row r="517" customHeight="1" spans="1:3">
      <c r="A517" s="182">
        <v>2070108</v>
      </c>
      <c r="B517" s="182" t="s">
        <v>1525</v>
      </c>
      <c r="C517" s="160">
        <v>1093</v>
      </c>
    </row>
    <row r="518" customHeight="1" spans="1:3">
      <c r="A518" s="182">
        <v>2070109</v>
      </c>
      <c r="B518" s="182" t="s">
        <v>1526</v>
      </c>
      <c r="C518" s="160"/>
    </row>
    <row r="519" customHeight="1" spans="1:3">
      <c r="A519" s="182">
        <v>2070110</v>
      </c>
      <c r="B519" s="182" t="s">
        <v>1527</v>
      </c>
      <c r="C519" s="160"/>
    </row>
    <row r="520" customHeight="1" spans="1:3">
      <c r="A520" s="182">
        <v>2070111</v>
      </c>
      <c r="B520" s="182" t="s">
        <v>1528</v>
      </c>
      <c r="C520" s="160">
        <v>3</v>
      </c>
    </row>
    <row r="521" customHeight="1" spans="1:3">
      <c r="A521" s="182">
        <v>2070112</v>
      </c>
      <c r="B521" s="182" t="s">
        <v>1529</v>
      </c>
      <c r="C521" s="160"/>
    </row>
    <row r="522" customHeight="1" spans="1:3">
      <c r="A522" s="182">
        <v>2070113</v>
      </c>
      <c r="B522" s="182" t="s">
        <v>1530</v>
      </c>
      <c r="C522" s="160"/>
    </row>
    <row r="523" customHeight="1" spans="1:3">
      <c r="A523" s="182">
        <v>2070114</v>
      </c>
      <c r="B523" s="182" t="s">
        <v>1531</v>
      </c>
      <c r="C523" s="160"/>
    </row>
    <row r="524" customHeight="1" spans="1:3">
      <c r="A524" s="182">
        <v>2070199</v>
      </c>
      <c r="B524" s="182" t="s">
        <v>1532</v>
      </c>
      <c r="C524" s="160">
        <v>433</v>
      </c>
    </row>
    <row r="525" customHeight="1" spans="1:3">
      <c r="A525" s="182">
        <v>20702</v>
      </c>
      <c r="B525" s="180" t="s">
        <v>1533</v>
      </c>
      <c r="C525" s="160">
        <f>SUM(C526:C532)</f>
        <v>0</v>
      </c>
    </row>
    <row r="526" customHeight="1" spans="1:3">
      <c r="A526" s="182">
        <v>2070201</v>
      </c>
      <c r="B526" s="182" t="s">
        <v>1182</v>
      </c>
      <c r="C526" s="160"/>
    </row>
    <row r="527" customHeight="1" spans="1:3">
      <c r="A527" s="182">
        <v>2070202</v>
      </c>
      <c r="B527" s="182" t="s">
        <v>1183</v>
      </c>
      <c r="C527" s="160"/>
    </row>
    <row r="528" customHeight="1" spans="1:3">
      <c r="A528" s="182">
        <v>2070203</v>
      </c>
      <c r="B528" s="182" t="s">
        <v>1184</v>
      </c>
      <c r="C528" s="160"/>
    </row>
    <row r="529" customHeight="1" spans="1:3">
      <c r="A529" s="182">
        <v>2070204</v>
      </c>
      <c r="B529" s="182" t="s">
        <v>1534</v>
      </c>
      <c r="C529" s="160"/>
    </row>
    <row r="530" customHeight="1" spans="1:3">
      <c r="A530" s="182">
        <v>2070205</v>
      </c>
      <c r="B530" s="182" t="s">
        <v>1535</v>
      </c>
      <c r="C530" s="160"/>
    </row>
    <row r="531" customHeight="1" spans="1:3">
      <c r="A531" s="182">
        <v>2070206</v>
      </c>
      <c r="B531" s="182" t="s">
        <v>1536</v>
      </c>
      <c r="C531" s="160"/>
    </row>
    <row r="532" customHeight="1" spans="1:3">
      <c r="A532" s="182">
        <v>2070299</v>
      </c>
      <c r="B532" s="182" t="s">
        <v>1537</v>
      </c>
      <c r="C532" s="160"/>
    </row>
    <row r="533" customHeight="1" spans="1:3">
      <c r="A533" s="182">
        <v>20703</v>
      </c>
      <c r="B533" s="180" t="s">
        <v>1538</v>
      </c>
      <c r="C533" s="160">
        <f>SUM(C534:C543)</f>
        <v>8</v>
      </c>
    </row>
    <row r="534" customHeight="1" spans="1:3">
      <c r="A534" s="182">
        <v>2070301</v>
      </c>
      <c r="B534" s="182" t="s">
        <v>1182</v>
      </c>
      <c r="C534" s="160"/>
    </row>
    <row r="535" customHeight="1" spans="1:3">
      <c r="A535" s="182">
        <v>2070302</v>
      </c>
      <c r="B535" s="182" t="s">
        <v>1183</v>
      </c>
      <c r="C535" s="160"/>
    </row>
    <row r="536" customHeight="1" spans="1:3">
      <c r="A536" s="182">
        <v>2070303</v>
      </c>
      <c r="B536" s="182" t="s">
        <v>1184</v>
      </c>
      <c r="C536" s="160"/>
    </row>
    <row r="537" customHeight="1" spans="1:3">
      <c r="A537" s="182">
        <v>2070304</v>
      </c>
      <c r="B537" s="182" t="s">
        <v>1539</v>
      </c>
      <c r="C537" s="160"/>
    </row>
    <row r="538" customHeight="1" spans="1:3">
      <c r="A538" s="182">
        <v>2070305</v>
      </c>
      <c r="B538" s="182" t="s">
        <v>1540</v>
      </c>
      <c r="C538" s="160"/>
    </row>
    <row r="539" customHeight="1" spans="1:3">
      <c r="A539" s="182">
        <v>2070306</v>
      </c>
      <c r="B539" s="182" t="s">
        <v>1541</v>
      </c>
      <c r="C539" s="160"/>
    </row>
    <row r="540" customHeight="1" spans="1:3">
      <c r="A540" s="182">
        <v>2070307</v>
      </c>
      <c r="B540" s="182" t="s">
        <v>1542</v>
      </c>
      <c r="C540" s="160"/>
    </row>
    <row r="541" customHeight="1" spans="1:3">
      <c r="A541" s="182">
        <v>2070308</v>
      </c>
      <c r="B541" s="182" t="s">
        <v>1543</v>
      </c>
      <c r="C541" s="160">
        <v>8</v>
      </c>
    </row>
    <row r="542" customHeight="1" spans="1:3">
      <c r="A542" s="182">
        <v>2070309</v>
      </c>
      <c r="B542" s="182" t="s">
        <v>1544</v>
      </c>
      <c r="C542" s="160"/>
    </row>
    <row r="543" customHeight="1" spans="1:3">
      <c r="A543" s="182">
        <v>2070399</v>
      </c>
      <c r="B543" s="182" t="s">
        <v>1545</v>
      </c>
      <c r="C543" s="160"/>
    </row>
    <row r="544" customHeight="1" spans="1:3">
      <c r="A544" s="182">
        <v>20706</v>
      </c>
      <c r="B544" s="185" t="s">
        <v>1546</v>
      </c>
      <c r="C544" s="160">
        <f>SUM(C545:C552)</f>
        <v>54</v>
      </c>
    </row>
    <row r="545" customHeight="1" spans="1:3">
      <c r="A545" s="182">
        <v>2070601</v>
      </c>
      <c r="B545" s="165" t="s">
        <v>1182</v>
      </c>
      <c r="C545" s="160"/>
    </row>
    <row r="546" customHeight="1" spans="1:3">
      <c r="A546" s="182">
        <v>2070602</v>
      </c>
      <c r="B546" s="165" t="s">
        <v>1183</v>
      </c>
      <c r="C546" s="160"/>
    </row>
    <row r="547" customHeight="1" spans="1:3">
      <c r="A547" s="182">
        <v>2070603</v>
      </c>
      <c r="B547" s="165" t="s">
        <v>1184</v>
      </c>
      <c r="C547" s="160"/>
    </row>
    <row r="548" customHeight="1" spans="1:3">
      <c r="A548" s="182">
        <v>2070604</v>
      </c>
      <c r="B548" s="165" t="s">
        <v>1547</v>
      </c>
      <c r="C548" s="160">
        <v>50</v>
      </c>
    </row>
    <row r="549" customHeight="1" spans="1:3">
      <c r="A549" s="182">
        <v>2070605</v>
      </c>
      <c r="B549" s="165" t="s">
        <v>1548</v>
      </c>
      <c r="C549" s="160"/>
    </row>
    <row r="550" customHeight="1" spans="1:3">
      <c r="A550" s="182">
        <v>2070606</v>
      </c>
      <c r="B550" s="165" t="s">
        <v>1549</v>
      </c>
      <c r="C550" s="160"/>
    </row>
    <row r="551" customHeight="1" spans="1:3">
      <c r="A551" s="182">
        <v>2070607</v>
      </c>
      <c r="B551" s="165" t="s">
        <v>1550</v>
      </c>
      <c r="C551" s="160"/>
    </row>
    <row r="552" customHeight="1" spans="1:3">
      <c r="A552" s="182">
        <v>2070699</v>
      </c>
      <c r="B552" s="165" t="s">
        <v>1551</v>
      </c>
      <c r="C552" s="160">
        <v>4</v>
      </c>
    </row>
    <row r="553" customHeight="1" spans="1:3">
      <c r="A553" s="182">
        <v>20708</v>
      </c>
      <c r="B553" s="185" t="s">
        <v>1552</v>
      </c>
      <c r="C553" s="160">
        <f>SUM(C554:C560)</f>
        <v>443</v>
      </c>
    </row>
    <row r="554" customHeight="1" spans="1:3">
      <c r="A554" s="182">
        <v>2070801</v>
      </c>
      <c r="B554" s="165" t="s">
        <v>1182</v>
      </c>
      <c r="C554" s="160">
        <v>200</v>
      </c>
    </row>
    <row r="555" customHeight="1" spans="1:3">
      <c r="A555" s="182">
        <v>2070802</v>
      </c>
      <c r="B555" s="165" t="s">
        <v>1183</v>
      </c>
      <c r="C555" s="160"/>
    </row>
    <row r="556" customHeight="1" spans="1:3">
      <c r="A556" s="182">
        <v>2070803</v>
      </c>
      <c r="B556" s="165" t="s">
        <v>1184</v>
      </c>
      <c r="C556" s="160"/>
    </row>
    <row r="557" customHeight="1" spans="1:3">
      <c r="A557" s="182">
        <v>2070804</v>
      </c>
      <c r="B557" s="165" t="s">
        <v>1553</v>
      </c>
      <c r="C557" s="160">
        <v>58</v>
      </c>
    </row>
    <row r="558" customHeight="1" spans="1:3">
      <c r="A558" s="182">
        <v>2070805</v>
      </c>
      <c r="B558" s="165" t="s">
        <v>1554</v>
      </c>
      <c r="C558" s="160">
        <v>118</v>
      </c>
    </row>
    <row r="559" customHeight="1" spans="1:3">
      <c r="A559" s="182">
        <v>2070806</v>
      </c>
      <c r="B559" s="165" t="s">
        <v>1555</v>
      </c>
      <c r="C559" s="160"/>
    </row>
    <row r="560" customHeight="1" spans="1:3">
      <c r="A560" s="182">
        <v>2070899</v>
      </c>
      <c r="B560" s="165" t="s">
        <v>1556</v>
      </c>
      <c r="C560" s="160">
        <v>67</v>
      </c>
    </row>
    <row r="561" customHeight="1" spans="1:3">
      <c r="A561" s="182">
        <v>20799</v>
      </c>
      <c r="B561" s="180" t="s">
        <v>1557</v>
      </c>
      <c r="C561" s="160">
        <f>SUM(C562:C564)</f>
        <v>446</v>
      </c>
    </row>
    <row r="562" customHeight="1" spans="1:3">
      <c r="A562" s="182">
        <v>2079902</v>
      </c>
      <c r="B562" s="182" t="s">
        <v>1558</v>
      </c>
      <c r="C562" s="160"/>
    </row>
    <row r="563" customHeight="1" spans="1:3">
      <c r="A563" s="182">
        <v>2079903</v>
      </c>
      <c r="B563" s="182" t="s">
        <v>1559</v>
      </c>
      <c r="C563" s="160"/>
    </row>
    <row r="564" customHeight="1" spans="1:3">
      <c r="A564" s="182">
        <v>2079999</v>
      </c>
      <c r="B564" s="182" t="s">
        <v>1560</v>
      </c>
      <c r="C564" s="160">
        <v>446</v>
      </c>
    </row>
    <row r="565" customHeight="1" spans="1:3">
      <c r="A565" s="182">
        <v>208</v>
      </c>
      <c r="B565" s="180" t="s">
        <v>1561</v>
      </c>
      <c r="C565" s="160">
        <f>SUM(C566,C580,C588,C590,C598,C602,C612,C620,C627,C635,C644,C649,C652,C655,C658,C661,C664,C668,C673,C681,C684)</f>
        <v>31870</v>
      </c>
    </row>
    <row r="566" customHeight="1" spans="1:3">
      <c r="A566" s="182">
        <v>20801</v>
      </c>
      <c r="B566" s="180" t="s">
        <v>1562</v>
      </c>
      <c r="C566" s="160">
        <f>SUM(C567:C579)</f>
        <v>1056</v>
      </c>
    </row>
    <row r="567" customHeight="1" spans="1:3">
      <c r="A567" s="182">
        <v>2080101</v>
      </c>
      <c r="B567" s="182" t="s">
        <v>1182</v>
      </c>
      <c r="C567" s="160">
        <v>610</v>
      </c>
    </row>
    <row r="568" customHeight="1" spans="1:3">
      <c r="A568" s="182">
        <v>2080102</v>
      </c>
      <c r="B568" s="182" t="s">
        <v>1183</v>
      </c>
      <c r="C568" s="160"/>
    </row>
    <row r="569" customHeight="1" spans="1:3">
      <c r="A569" s="182">
        <v>2080103</v>
      </c>
      <c r="B569" s="182" t="s">
        <v>1184</v>
      </c>
      <c r="C569" s="160"/>
    </row>
    <row r="570" customHeight="1" spans="1:3">
      <c r="A570" s="182">
        <v>2080104</v>
      </c>
      <c r="B570" s="182" t="s">
        <v>1563</v>
      </c>
      <c r="C570" s="160"/>
    </row>
    <row r="571" customHeight="1" spans="1:3">
      <c r="A571" s="182">
        <v>2080105</v>
      </c>
      <c r="B571" s="182" t="s">
        <v>1564</v>
      </c>
      <c r="C571" s="160">
        <v>9</v>
      </c>
    </row>
    <row r="572" customHeight="1" spans="1:3">
      <c r="A572" s="182">
        <v>2080106</v>
      </c>
      <c r="B572" s="182" t="s">
        <v>1565</v>
      </c>
      <c r="C572" s="160">
        <v>201</v>
      </c>
    </row>
    <row r="573" customHeight="1" spans="1:3">
      <c r="A573" s="182">
        <v>2080107</v>
      </c>
      <c r="B573" s="182" t="s">
        <v>1566</v>
      </c>
      <c r="C573" s="160">
        <v>10</v>
      </c>
    </row>
    <row r="574" customHeight="1" spans="1:3">
      <c r="A574" s="182">
        <v>2080108</v>
      </c>
      <c r="B574" s="182" t="s">
        <v>1223</v>
      </c>
      <c r="C574" s="160"/>
    </row>
    <row r="575" customHeight="1" spans="1:3">
      <c r="A575" s="182">
        <v>2080109</v>
      </c>
      <c r="B575" s="182" t="s">
        <v>1567</v>
      </c>
      <c r="C575" s="160">
        <v>225</v>
      </c>
    </row>
    <row r="576" customHeight="1" spans="1:3">
      <c r="A576" s="182">
        <v>2080110</v>
      </c>
      <c r="B576" s="182" t="s">
        <v>1568</v>
      </c>
      <c r="C576" s="160"/>
    </row>
    <row r="577" customHeight="1" spans="1:3">
      <c r="A577" s="182">
        <v>2080111</v>
      </c>
      <c r="B577" s="182" t="s">
        <v>1569</v>
      </c>
      <c r="C577" s="160"/>
    </row>
    <row r="578" customHeight="1" spans="1:3">
      <c r="A578" s="182">
        <v>2080112</v>
      </c>
      <c r="B578" s="182" t="s">
        <v>1570</v>
      </c>
      <c r="C578" s="160"/>
    </row>
    <row r="579" customHeight="1" spans="1:3">
      <c r="A579" s="182">
        <v>2080199</v>
      </c>
      <c r="B579" s="182" t="s">
        <v>1571</v>
      </c>
      <c r="C579" s="160">
        <v>1</v>
      </c>
    </row>
    <row r="580" customHeight="1" spans="1:3">
      <c r="A580" s="182">
        <v>20802</v>
      </c>
      <c r="B580" s="180" t="s">
        <v>1572</v>
      </c>
      <c r="C580" s="160">
        <f>SUM(C581:C587)</f>
        <v>352</v>
      </c>
    </row>
    <row r="581" customHeight="1" spans="1:3">
      <c r="A581" s="182">
        <v>2080201</v>
      </c>
      <c r="B581" s="182" t="s">
        <v>1182</v>
      </c>
      <c r="C581" s="160">
        <v>260</v>
      </c>
    </row>
    <row r="582" customHeight="1" spans="1:3">
      <c r="A582" s="182">
        <v>2080202</v>
      </c>
      <c r="B582" s="182" t="s">
        <v>1183</v>
      </c>
      <c r="C582" s="160"/>
    </row>
    <row r="583" customHeight="1" spans="1:3">
      <c r="A583" s="182">
        <v>2080203</v>
      </c>
      <c r="B583" s="182" t="s">
        <v>1184</v>
      </c>
      <c r="C583" s="160"/>
    </row>
    <row r="584" customHeight="1" spans="1:3">
      <c r="A584" s="182">
        <v>2080206</v>
      </c>
      <c r="B584" s="182" t="s">
        <v>1573</v>
      </c>
      <c r="C584" s="160"/>
    </row>
    <row r="585" customHeight="1" spans="1:3">
      <c r="A585" s="182">
        <v>2080207</v>
      </c>
      <c r="B585" s="182" t="s">
        <v>1574</v>
      </c>
      <c r="C585" s="160"/>
    </row>
    <row r="586" customHeight="1" spans="1:3">
      <c r="A586" s="182">
        <v>2080208</v>
      </c>
      <c r="B586" s="182" t="s">
        <v>1575</v>
      </c>
      <c r="C586" s="160">
        <v>16</v>
      </c>
    </row>
    <row r="587" customHeight="1" spans="1:3">
      <c r="A587" s="182">
        <v>2080299</v>
      </c>
      <c r="B587" s="182" t="s">
        <v>1576</v>
      </c>
      <c r="C587" s="160">
        <v>76</v>
      </c>
    </row>
    <row r="588" customHeight="1" spans="1:3">
      <c r="A588" s="182">
        <v>20804</v>
      </c>
      <c r="B588" s="180" t="s">
        <v>1577</v>
      </c>
      <c r="C588" s="160">
        <f>C589</f>
        <v>0</v>
      </c>
    </row>
    <row r="589" customHeight="1" spans="1:3">
      <c r="A589" s="182">
        <v>2080402</v>
      </c>
      <c r="B589" s="182" t="s">
        <v>1578</v>
      </c>
      <c r="C589" s="160"/>
    </row>
    <row r="590" customHeight="1" spans="1:3">
      <c r="A590" s="182">
        <v>20805</v>
      </c>
      <c r="B590" s="180" t="s">
        <v>1579</v>
      </c>
      <c r="C590" s="160">
        <f>SUM(C591:C597)</f>
        <v>9508</v>
      </c>
    </row>
    <row r="591" customHeight="1" spans="1:3">
      <c r="A591" s="182">
        <v>2080501</v>
      </c>
      <c r="B591" s="182" t="s">
        <v>1580</v>
      </c>
      <c r="C591" s="160">
        <v>1245</v>
      </c>
    </row>
    <row r="592" customHeight="1" spans="1:3">
      <c r="A592" s="182">
        <v>2080502</v>
      </c>
      <c r="B592" s="182" t="s">
        <v>1581</v>
      </c>
      <c r="C592" s="160">
        <v>2356</v>
      </c>
    </row>
    <row r="593" customHeight="1" spans="1:3">
      <c r="A593" s="182">
        <v>2080503</v>
      </c>
      <c r="B593" s="182" t="s">
        <v>1582</v>
      </c>
      <c r="C593" s="160"/>
    </row>
    <row r="594" customHeight="1" spans="1:3">
      <c r="A594" s="182">
        <v>2080505</v>
      </c>
      <c r="B594" s="182" t="s">
        <v>1583</v>
      </c>
      <c r="C594" s="160">
        <v>2927</v>
      </c>
    </row>
    <row r="595" customHeight="1" spans="1:3">
      <c r="A595" s="182">
        <v>2080506</v>
      </c>
      <c r="B595" s="182" t="s">
        <v>1584</v>
      </c>
      <c r="C595" s="160">
        <v>1866</v>
      </c>
    </row>
    <row r="596" customHeight="1" spans="1:3">
      <c r="A596" s="182">
        <v>2080507</v>
      </c>
      <c r="B596" s="182" t="s">
        <v>1585</v>
      </c>
      <c r="C596" s="160">
        <v>1021</v>
      </c>
    </row>
    <row r="597" customHeight="1" spans="1:3">
      <c r="A597" s="182">
        <v>2080599</v>
      </c>
      <c r="B597" s="182" t="s">
        <v>1586</v>
      </c>
      <c r="C597" s="160">
        <v>93</v>
      </c>
    </row>
    <row r="598" customHeight="1" spans="1:3">
      <c r="A598" s="182">
        <v>20806</v>
      </c>
      <c r="B598" s="180" t="s">
        <v>1587</v>
      </c>
      <c r="C598" s="160">
        <f>SUM(C599:C601)</f>
        <v>0</v>
      </c>
    </row>
    <row r="599" customHeight="1" spans="1:3">
      <c r="A599" s="182">
        <v>2080601</v>
      </c>
      <c r="B599" s="182" t="s">
        <v>1588</v>
      </c>
      <c r="C599" s="160"/>
    </row>
    <row r="600" customHeight="1" spans="1:3">
      <c r="A600" s="182">
        <v>2080602</v>
      </c>
      <c r="B600" s="182" t="s">
        <v>1589</v>
      </c>
      <c r="C600" s="160"/>
    </row>
    <row r="601" customHeight="1" spans="1:3">
      <c r="A601" s="182">
        <v>2080699</v>
      </c>
      <c r="B601" s="182" t="s">
        <v>1590</v>
      </c>
      <c r="C601" s="160"/>
    </row>
    <row r="602" customHeight="1" spans="1:3">
      <c r="A602" s="182">
        <v>20807</v>
      </c>
      <c r="B602" s="180" t="s">
        <v>1591</v>
      </c>
      <c r="C602" s="160">
        <f>SUM(C603:C611)</f>
        <v>1349</v>
      </c>
    </row>
    <row r="603" customHeight="1" spans="1:3">
      <c r="A603" s="182">
        <v>2080701</v>
      </c>
      <c r="B603" s="182" t="s">
        <v>1592</v>
      </c>
      <c r="C603" s="160">
        <v>22</v>
      </c>
    </row>
    <row r="604" customHeight="1" spans="1:3">
      <c r="A604" s="182">
        <v>2080702</v>
      </c>
      <c r="B604" s="182" t="s">
        <v>1593</v>
      </c>
      <c r="C604" s="160">
        <v>0</v>
      </c>
    </row>
    <row r="605" customHeight="1" spans="1:3">
      <c r="A605" s="182">
        <v>2080704</v>
      </c>
      <c r="B605" s="182" t="s">
        <v>1594</v>
      </c>
      <c r="C605" s="160">
        <v>0</v>
      </c>
    </row>
    <row r="606" customHeight="1" spans="1:3">
      <c r="A606" s="182">
        <v>2080705</v>
      </c>
      <c r="B606" s="182" t="s">
        <v>1595</v>
      </c>
      <c r="C606" s="160">
        <v>0</v>
      </c>
    </row>
    <row r="607" customHeight="1" spans="1:3">
      <c r="A607" s="182">
        <v>2080709</v>
      </c>
      <c r="B607" s="182" t="s">
        <v>1596</v>
      </c>
      <c r="C607" s="160">
        <v>0</v>
      </c>
    </row>
    <row r="608" customHeight="1" spans="1:3">
      <c r="A608" s="182">
        <v>2080711</v>
      </c>
      <c r="B608" s="182" t="s">
        <v>1597</v>
      </c>
      <c r="C608" s="160">
        <v>0</v>
      </c>
    </row>
    <row r="609" customHeight="1" spans="1:3">
      <c r="A609" s="182">
        <v>2080712</v>
      </c>
      <c r="B609" s="182" t="s">
        <v>1598</v>
      </c>
      <c r="C609" s="160">
        <v>0</v>
      </c>
    </row>
    <row r="610" customHeight="1" spans="1:3">
      <c r="A610" s="182">
        <v>2080713</v>
      </c>
      <c r="B610" s="182" t="s">
        <v>1599</v>
      </c>
      <c r="C610" s="160">
        <v>0</v>
      </c>
    </row>
    <row r="611" customHeight="1" spans="1:3">
      <c r="A611" s="182">
        <v>2080799</v>
      </c>
      <c r="B611" s="182" t="s">
        <v>1600</v>
      </c>
      <c r="C611" s="160">
        <v>1327</v>
      </c>
    </row>
    <row r="612" customHeight="1" spans="1:3">
      <c r="A612" s="182">
        <v>20808</v>
      </c>
      <c r="B612" s="180" t="s">
        <v>1601</v>
      </c>
      <c r="C612" s="160">
        <f>SUM(C613:C619)</f>
        <v>1672</v>
      </c>
    </row>
    <row r="613" customHeight="1" spans="1:3">
      <c r="A613" s="182">
        <v>2080801</v>
      </c>
      <c r="B613" s="182" t="s">
        <v>1602</v>
      </c>
      <c r="C613" s="160">
        <v>277</v>
      </c>
    </row>
    <row r="614" customHeight="1" spans="1:3">
      <c r="A614" s="182">
        <v>2080802</v>
      </c>
      <c r="B614" s="182" t="s">
        <v>1603</v>
      </c>
      <c r="C614" s="160"/>
    </row>
    <row r="615" customHeight="1" spans="1:3">
      <c r="A615" s="182">
        <v>2080803</v>
      </c>
      <c r="B615" s="182" t="s">
        <v>1604</v>
      </c>
      <c r="C615" s="160"/>
    </row>
    <row r="616" customHeight="1" spans="1:3">
      <c r="A616" s="182">
        <v>2080804</v>
      </c>
      <c r="B616" s="182" t="s">
        <v>1605</v>
      </c>
      <c r="C616" s="160">
        <v>34</v>
      </c>
    </row>
    <row r="617" customHeight="1" spans="1:3">
      <c r="A617" s="182">
        <v>2080805</v>
      </c>
      <c r="B617" s="182" t="s">
        <v>1606</v>
      </c>
      <c r="C617" s="160">
        <v>120</v>
      </c>
    </row>
    <row r="618" customHeight="1" spans="1:3">
      <c r="A618" s="182">
        <v>2080806</v>
      </c>
      <c r="B618" s="182" t="s">
        <v>1607</v>
      </c>
      <c r="C618" s="160"/>
    </row>
    <row r="619" customHeight="1" spans="1:3">
      <c r="A619" s="182">
        <v>2080899</v>
      </c>
      <c r="B619" s="182" t="s">
        <v>1608</v>
      </c>
      <c r="C619" s="160">
        <v>1241</v>
      </c>
    </row>
    <row r="620" customHeight="1" spans="1:3">
      <c r="A620" s="182">
        <v>20809</v>
      </c>
      <c r="B620" s="180" t="s">
        <v>1609</v>
      </c>
      <c r="C620" s="160">
        <f>SUM(C621:C626)</f>
        <v>940</v>
      </c>
    </row>
    <row r="621" customHeight="1" spans="1:3">
      <c r="A621" s="182">
        <v>2080901</v>
      </c>
      <c r="B621" s="182" t="s">
        <v>1610</v>
      </c>
      <c r="C621" s="160">
        <v>161</v>
      </c>
    </row>
    <row r="622" customHeight="1" spans="1:3">
      <c r="A622" s="182">
        <v>2080902</v>
      </c>
      <c r="B622" s="182" t="s">
        <v>1611</v>
      </c>
      <c r="C622" s="160"/>
    </row>
    <row r="623" customHeight="1" spans="1:3">
      <c r="A623" s="182">
        <v>2080903</v>
      </c>
      <c r="B623" s="182" t="s">
        <v>1612</v>
      </c>
      <c r="C623" s="160"/>
    </row>
    <row r="624" customHeight="1" spans="1:3">
      <c r="A624" s="182">
        <v>2080904</v>
      </c>
      <c r="B624" s="182" t="s">
        <v>1613</v>
      </c>
      <c r="C624" s="160"/>
    </row>
    <row r="625" customHeight="1" spans="1:3">
      <c r="A625" s="182">
        <v>2080905</v>
      </c>
      <c r="B625" s="182" t="s">
        <v>1614</v>
      </c>
      <c r="C625" s="160">
        <v>31</v>
      </c>
    </row>
    <row r="626" customHeight="1" spans="1:3">
      <c r="A626" s="182">
        <v>2080999</v>
      </c>
      <c r="B626" s="182" t="s">
        <v>1615</v>
      </c>
      <c r="C626" s="184">
        <v>748</v>
      </c>
    </row>
    <row r="627" customHeight="1" spans="1:3">
      <c r="A627" s="182">
        <v>20810</v>
      </c>
      <c r="B627" s="180" t="s">
        <v>1616</v>
      </c>
      <c r="C627" s="160">
        <f>SUM(C628:C634)</f>
        <v>373</v>
      </c>
    </row>
    <row r="628" customHeight="1" spans="1:3">
      <c r="A628" s="182">
        <v>2081001</v>
      </c>
      <c r="B628" s="182" t="s">
        <v>1617</v>
      </c>
      <c r="C628" s="160">
        <v>38</v>
      </c>
    </row>
    <row r="629" customHeight="1" spans="1:3">
      <c r="A629" s="182">
        <v>2081002</v>
      </c>
      <c r="B629" s="182" t="s">
        <v>1618</v>
      </c>
      <c r="C629" s="160">
        <v>3</v>
      </c>
    </row>
    <row r="630" customHeight="1" spans="1:3">
      <c r="A630" s="182">
        <v>2081003</v>
      </c>
      <c r="B630" s="182" t="s">
        <v>1619</v>
      </c>
      <c r="C630" s="160"/>
    </row>
    <row r="631" customHeight="1" spans="1:3">
      <c r="A631" s="182">
        <v>2081004</v>
      </c>
      <c r="B631" s="182" t="s">
        <v>1620</v>
      </c>
      <c r="C631" s="160">
        <v>332</v>
      </c>
    </row>
    <row r="632" customHeight="1" spans="1:3">
      <c r="A632" s="182">
        <v>2081005</v>
      </c>
      <c r="B632" s="182" t="s">
        <v>1621</v>
      </c>
      <c r="C632" s="160"/>
    </row>
    <row r="633" customHeight="1" spans="1:3">
      <c r="A633" s="182">
        <v>2081006</v>
      </c>
      <c r="B633" s="182" t="s">
        <v>1622</v>
      </c>
      <c r="C633" s="160"/>
    </row>
    <row r="634" customHeight="1" spans="1:3">
      <c r="A634" s="182">
        <v>2081099</v>
      </c>
      <c r="B634" s="182" t="s">
        <v>1623</v>
      </c>
      <c r="C634" s="160"/>
    </row>
    <row r="635" customHeight="1" spans="1:3">
      <c r="A635" s="182">
        <v>20811</v>
      </c>
      <c r="B635" s="180" t="s">
        <v>1624</v>
      </c>
      <c r="C635" s="160">
        <f>SUM(C636:C643)</f>
        <v>674</v>
      </c>
    </row>
    <row r="636" customHeight="1" spans="1:3">
      <c r="A636" s="182">
        <v>2081101</v>
      </c>
      <c r="B636" s="182" t="s">
        <v>1182</v>
      </c>
      <c r="C636" s="160">
        <v>64</v>
      </c>
    </row>
    <row r="637" customHeight="1" spans="1:3">
      <c r="A637" s="182">
        <v>2081102</v>
      </c>
      <c r="B637" s="182" t="s">
        <v>1183</v>
      </c>
      <c r="C637" s="160"/>
    </row>
    <row r="638" customHeight="1" spans="1:3">
      <c r="A638" s="182">
        <v>2081103</v>
      </c>
      <c r="B638" s="182" t="s">
        <v>1184</v>
      </c>
      <c r="C638" s="160">
        <v>10</v>
      </c>
    </row>
    <row r="639" customHeight="1" spans="1:3">
      <c r="A639" s="182">
        <v>2081104</v>
      </c>
      <c r="B639" s="182" t="s">
        <v>1625</v>
      </c>
      <c r="C639" s="160">
        <v>122</v>
      </c>
    </row>
    <row r="640" customHeight="1" spans="1:3">
      <c r="A640" s="182">
        <v>2081105</v>
      </c>
      <c r="B640" s="182" t="s">
        <v>1626</v>
      </c>
      <c r="C640" s="160">
        <v>39</v>
      </c>
    </row>
    <row r="641" customHeight="1" spans="1:3">
      <c r="A641" s="182">
        <v>2081106</v>
      </c>
      <c r="B641" s="182" t="s">
        <v>1627</v>
      </c>
      <c r="C641" s="160"/>
    </row>
    <row r="642" customHeight="1" spans="1:3">
      <c r="A642" s="182">
        <v>2081107</v>
      </c>
      <c r="B642" s="182" t="s">
        <v>1628</v>
      </c>
      <c r="C642" s="160">
        <v>259</v>
      </c>
    </row>
    <row r="643" customHeight="1" spans="1:3">
      <c r="A643" s="182">
        <v>2081199</v>
      </c>
      <c r="B643" s="182" t="s">
        <v>1629</v>
      </c>
      <c r="C643" s="160">
        <v>180</v>
      </c>
    </row>
    <row r="644" customHeight="1" spans="1:3">
      <c r="A644" s="182">
        <v>20816</v>
      </c>
      <c r="B644" s="180" t="s">
        <v>1630</v>
      </c>
      <c r="C644" s="160">
        <f>SUM(C645:C648)</f>
        <v>0</v>
      </c>
    </row>
    <row r="645" customHeight="1" spans="1:3">
      <c r="A645" s="182">
        <v>2081601</v>
      </c>
      <c r="B645" s="182" t="s">
        <v>1182</v>
      </c>
      <c r="C645" s="160"/>
    </row>
    <row r="646" customHeight="1" spans="1:3">
      <c r="A646" s="182">
        <v>2081602</v>
      </c>
      <c r="B646" s="182" t="s">
        <v>1183</v>
      </c>
      <c r="C646" s="160"/>
    </row>
    <row r="647" customHeight="1" spans="1:3">
      <c r="A647" s="182">
        <v>2081603</v>
      </c>
      <c r="B647" s="182" t="s">
        <v>1184</v>
      </c>
      <c r="C647" s="160"/>
    </row>
    <row r="648" customHeight="1" spans="1:3">
      <c r="A648" s="182">
        <v>2081699</v>
      </c>
      <c r="B648" s="182" t="s">
        <v>1631</v>
      </c>
      <c r="C648" s="160"/>
    </row>
    <row r="649" customHeight="1" spans="1:3">
      <c r="A649" s="182">
        <v>20819</v>
      </c>
      <c r="B649" s="180" t="s">
        <v>1632</v>
      </c>
      <c r="C649" s="160">
        <f>SUM(C650:C651)</f>
        <v>2174</v>
      </c>
    </row>
    <row r="650" customHeight="1" spans="1:3">
      <c r="A650" s="182">
        <v>2081901</v>
      </c>
      <c r="B650" s="182" t="s">
        <v>1633</v>
      </c>
      <c r="C650" s="160">
        <v>897</v>
      </c>
    </row>
    <row r="651" customHeight="1" spans="1:3">
      <c r="A651" s="182">
        <v>2081902</v>
      </c>
      <c r="B651" s="182" t="s">
        <v>1634</v>
      </c>
      <c r="C651" s="160">
        <v>1277</v>
      </c>
    </row>
    <row r="652" customHeight="1" spans="1:3">
      <c r="A652" s="182">
        <v>20820</v>
      </c>
      <c r="B652" s="180" t="s">
        <v>1635</v>
      </c>
      <c r="C652" s="160">
        <f>SUM(C653:C654)</f>
        <v>395</v>
      </c>
    </row>
    <row r="653" customHeight="1" spans="1:3">
      <c r="A653" s="182">
        <v>2082001</v>
      </c>
      <c r="B653" s="182" t="s">
        <v>1636</v>
      </c>
      <c r="C653" s="160">
        <v>350</v>
      </c>
    </row>
    <row r="654" customHeight="1" spans="1:3">
      <c r="A654" s="182">
        <v>2082002</v>
      </c>
      <c r="B654" s="182" t="s">
        <v>1637</v>
      </c>
      <c r="C654" s="160">
        <v>45</v>
      </c>
    </row>
    <row r="655" customHeight="1" spans="1:3">
      <c r="A655" s="182">
        <v>20821</v>
      </c>
      <c r="B655" s="180" t="s">
        <v>1638</v>
      </c>
      <c r="C655" s="160">
        <f>SUM(C656:C657)</f>
        <v>646</v>
      </c>
    </row>
    <row r="656" customHeight="1" spans="1:3">
      <c r="A656" s="182">
        <v>2082101</v>
      </c>
      <c r="B656" s="182" t="s">
        <v>1639</v>
      </c>
      <c r="C656" s="160">
        <v>265</v>
      </c>
    </row>
    <row r="657" customHeight="1" spans="1:3">
      <c r="A657" s="182">
        <v>2082102</v>
      </c>
      <c r="B657" s="182" t="s">
        <v>1640</v>
      </c>
      <c r="C657" s="160">
        <v>381</v>
      </c>
    </row>
    <row r="658" customHeight="1" spans="1:3">
      <c r="A658" s="182">
        <v>20824</v>
      </c>
      <c r="B658" s="180" t="s">
        <v>1641</v>
      </c>
      <c r="C658" s="160">
        <f>SUM(C659:C660)</f>
        <v>0</v>
      </c>
    </row>
    <row r="659" customHeight="1" spans="1:3">
      <c r="A659" s="182">
        <v>2082401</v>
      </c>
      <c r="B659" s="182" t="s">
        <v>1642</v>
      </c>
      <c r="C659" s="160"/>
    </row>
    <row r="660" customHeight="1" spans="1:3">
      <c r="A660" s="182">
        <v>2082402</v>
      </c>
      <c r="B660" s="182" t="s">
        <v>1643</v>
      </c>
      <c r="C660" s="160"/>
    </row>
    <row r="661" customHeight="1" spans="1:3">
      <c r="A661" s="182">
        <v>20825</v>
      </c>
      <c r="B661" s="180" t="s">
        <v>1644</v>
      </c>
      <c r="C661" s="160">
        <f>SUM(C662:C663)</f>
        <v>567</v>
      </c>
    </row>
    <row r="662" customHeight="1" spans="1:3">
      <c r="A662" s="182">
        <v>2082501</v>
      </c>
      <c r="B662" s="182" t="s">
        <v>1645</v>
      </c>
      <c r="C662" s="160"/>
    </row>
    <row r="663" customHeight="1" spans="1:3">
      <c r="A663" s="182">
        <v>2082502</v>
      </c>
      <c r="B663" s="182" t="s">
        <v>1646</v>
      </c>
      <c r="C663" s="184">
        <v>567</v>
      </c>
    </row>
    <row r="664" customHeight="1" spans="1:3">
      <c r="A664" s="182">
        <v>20826</v>
      </c>
      <c r="B664" s="180" t="s">
        <v>1647</v>
      </c>
      <c r="C664" s="160">
        <f>SUM(C665:C667)</f>
        <v>11054</v>
      </c>
    </row>
    <row r="665" customHeight="1" spans="1:3">
      <c r="A665" s="182">
        <v>2082601</v>
      </c>
      <c r="B665" s="182" t="s">
        <v>1648</v>
      </c>
      <c r="C665" s="184">
        <v>9985</v>
      </c>
    </row>
    <row r="666" customHeight="1" spans="1:3">
      <c r="A666" s="182">
        <v>2082602</v>
      </c>
      <c r="B666" s="182" t="s">
        <v>1649</v>
      </c>
      <c r="C666" s="160">
        <v>1069</v>
      </c>
    </row>
    <row r="667" customHeight="1" spans="1:3">
      <c r="A667" s="182">
        <v>2082699</v>
      </c>
      <c r="B667" s="182" t="s">
        <v>1650</v>
      </c>
      <c r="C667" s="160"/>
    </row>
    <row r="668" customHeight="1" spans="1:3">
      <c r="A668" s="182">
        <v>20827</v>
      </c>
      <c r="B668" s="180" t="s">
        <v>1651</v>
      </c>
      <c r="C668" s="160">
        <f>SUM(C669:C672)</f>
        <v>224</v>
      </c>
    </row>
    <row r="669" customHeight="1" spans="1:3">
      <c r="A669" s="182">
        <v>2082701</v>
      </c>
      <c r="B669" s="182" t="s">
        <v>1652</v>
      </c>
      <c r="C669" s="160"/>
    </row>
    <row r="670" customHeight="1" spans="1:3">
      <c r="A670" s="182">
        <v>2082702</v>
      </c>
      <c r="B670" s="182" t="s">
        <v>1653</v>
      </c>
      <c r="C670" s="184">
        <v>224</v>
      </c>
    </row>
    <row r="671" customHeight="1" spans="1:3">
      <c r="A671" s="182">
        <v>2082703</v>
      </c>
      <c r="B671" s="182" t="s">
        <v>1654</v>
      </c>
      <c r="C671" s="160"/>
    </row>
    <row r="672" customHeight="1" spans="1:3">
      <c r="A672" s="182">
        <v>2082799</v>
      </c>
      <c r="B672" s="182" t="s">
        <v>1655</v>
      </c>
      <c r="C672" s="160"/>
    </row>
    <row r="673" customHeight="1" spans="1:3">
      <c r="A673" s="182">
        <v>20828</v>
      </c>
      <c r="B673" s="180" t="s">
        <v>1656</v>
      </c>
      <c r="C673" s="160">
        <f>SUM(C674:C680)</f>
        <v>255</v>
      </c>
    </row>
    <row r="674" customHeight="1" spans="1:3">
      <c r="A674" s="182">
        <v>2082801</v>
      </c>
      <c r="B674" s="182" t="s">
        <v>1182</v>
      </c>
      <c r="C674" s="160">
        <v>180</v>
      </c>
    </row>
    <row r="675" customHeight="1" spans="1:3">
      <c r="A675" s="182">
        <v>2082802</v>
      </c>
      <c r="B675" s="182" t="s">
        <v>1183</v>
      </c>
      <c r="C675" s="160"/>
    </row>
    <row r="676" customHeight="1" spans="1:3">
      <c r="A676" s="182">
        <v>2082803</v>
      </c>
      <c r="B676" s="182" t="s">
        <v>1184</v>
      </c>
      <c r="C676" s="160"/>
    </row>
    <row r="677" customHeight="1" spans="1:3">
      <c r="A677" s="182">
        <v>2082804</v>
      </c>
      <c r="B677" s="182" t="s">
        <v>1657</v>
      </c>
      <c r="C677" s="160">
        <v>75</v>
      </c>
    </row>
    <row r="678" customHeight="1" spans="1:3">
      <c r="A678" s="182">
        <v>2082805</v>
      </c>
      <c r="B678" s="182" t="s">
        <v>1658</v>
      </c>
      <c r="C678" s="160"/>
    </row>
    <row r="679" customHeight="1" spans="1:3">
      <c r="A679" s="182">
        <v>2082850</v>
      </c>
      <c r="B679" s="182" t="s">
        <v>1191</v>
      </c>
      <c r="C679" s="160"/>
    </row>
    <row r="680" customHeight="1" spans="1:3">
      <c r="A680" s="182">
        <v>2082899</v>
      </c>
      <c r="B680" s="182" t="s">
        <v>1659</v>
      </c>
      <c r="C680" s="160"/>
    </row>
    <row r="681" customHeight="1" spans="1:3">
      <c r="A681" s="182">
        <v>20830</v>
      </c>
      <c r="B681" s="180" t="s">
        <v>1660</v>
      </c>
      <c r="C681" s="160"/>
    </row>
    <row r="682" customHeight="1" spans="1:3">
      <c r="A682" s="182">
        <v>2083001</v>
      </c>
      <c r="B682" s="182" t="s">
        <v>1661</v>
      </c>
      <c r="C682" s="160"/>
    </row>
    <row r="683" customHeight="1" spans="1:3">
      <c r="A683" s="182">
        <v>2083099</v>
      </c>
      <c r="B683" s="182" t="s">
        <v>1662</v>
      </c>
      <c r="C683" s="160"/>
    </row>
    <row r="684" customHeight="1" spans="1:3">
      <c r="A684" s="182">
        <v>20899</v>
      </c>
      <c r="B684" s="180" t="s">
        <v>1663</v>
      </c>
      <c r="C684" s="160">
        <f>C685</f>
        <v>631</v>
      </c>
    </row>
    <row r="685" customHeight="1" spans="1:3">
      <c r="A685" s="182">
        <v>2089901</v>
      </c>
      <c r="B685" s="182" t="s">
        <v>1664</v>
      </c>
      <c r="C685" s="160">
        <v>631</v>
      </c>
    </row>
    <row r="686" customHeight="1" spans="1:3">
      <c r="A686" s="182">
        <v>210</v>
      </c>
      <c r="B686" s="180" t="s">
        <v>1665</v>
      </c>
      <c r="C686" s="160">
        <f>SUM(C687,C692,C706,C710,C722,C725,C729,C734,C738,C742,C745,C754,C756)</f>
        <v>16610</v>
      </c>
    </row>
    <row r="687" customHeight="1" spans="1:3">
      <c r="A687" s="182">
        <v>21001</v>
      </c>
      <c r="B687" s="180" t="s">
        <v>1666</v>
      </c>
      <c r="C687" s="160">
        <f>SUM(C688:C691)</f>
        <v>764</v>
      </c>
    </row>
    <row r="688" customHeight="1" spans="1:3">
      <c r="A688" s="182">
        <v>2100101</v>
      </c>
      <c r="B688" s="182" t="s">
        <v>1182</v>
      </c>
      <c r="C688" s="160">
        <v>584</v>
      </c>
    </row>
    <row r="689" customHeight="1" spans="1:3">
      <c r="A689" s="182">
        <v>2100102</v>
      </c>
      <c r="B689" s="182" t="s">
        <v>1183</v>
      </c>
      <c r="C689" s="160"/>
    </row>
    <row r="690" customHeight="1" spans="1:3">
      <c r="A690" s="182">
        <v>2100103</v>
      </c>
      <c r="B690" s="182" t="s">
        <v>1184</v>
      </c>
      <c r="C690" s="160"/>
    </row>
    <row r="691" customHeight="1" spans="1:3">
      <c r="A691" s="182">
        <v>2100199</v>
      </c>
      <c r="B691" s="182" t="s">
        <v>1667</v>
      </c>
      <c r="C691" s="160">
        <v>180</v>
      </c>
    </row>
    <row r="692" customHeight="1" spans="1:3">
      <c r="A692" s="182">
        <v>21002</v>
      </c>
      <c r="B692" s="180" t="s">
        <v>1668</v>
      </c>
      <c r="C692" s="160">
        <f>SUM(C693:C705)</f>
        <v>1591</v>
      </c>
    </row>
    <row r="693" customHeight="1" spans="1:3">
      <c r="A693" s="182">
        <v>2100201</v>
      </c>
      <c r="B693" s="182" t="s">
        <v>1669</v>
      </c>
      <c r="C693" s="160">
        <v>500</v>
      </c>
    </row>
    <row r="694" customHeight="1" spans="1:3">
      <c r="A694" s="182">
        <v>2100202</v>
      </c>
      <c r="B694" s="182" t="s">
        <v>1670</v>
      </c>
      <c r="C694" s="160"/>
    </row>
    <row r="695" customHeight="1" spans="1:3">
      <c r="A695" s="182">
        <v>2100203</v>
      </c>
      <c r="B695" s="182" t="s">
        <v>1671</v>
      </c>
      <c r="C695" s="160"/>
    </row>
    <row r="696" customHeight="1" spans="1:3">
      <c r="A696" s="182">
        <v>2100204</v>
      </c>
      <c r="B696" s="182" t="s">
        <v>1672</v>
      </c>
      <c r="C696" s="160"/>
    </row>
    <row r="697" customHeight="1" spans="1:3">
      <c r="A697" s="182">
        <v>2100205</v>
      </c>
      <c r="B697" s="182" t="s">
        <v>1673</v>
      </c>
      <c r="C697" s="160"/>
    </row>
    <row r="698" customHeight="1" spans="1:3">
      <c r="A698" s="182">
        <v>2100206</v>
      </c>
      <c r="B698" s="182" t="s">
        <v>1674</v>
      </c>
      <c r="C698" s="160"/>
    </row>
    <row r="699" customHeight="1" spans="1:3">
      <c r="A699" s="182">
        <v>2100207</v>
      </c>
      <c r="B699" s="182" t="s">
        <v>1675</v>
      </c>
      <c r="C699" s="160"/>
    </row>
    <row r="700" customHeight="1" spans="1:3">
      <c r="A700" s="182">
        <v>2100208</v>
      </c>
      <c r="B700" s="182" t="s">
        <v>1676</v>
      </c>
      <c r="C700" s="160"/>
    </row>
    <row r="701" customHeight="1" spans="1:3">
      <c r="A701" s="182">
        <v>2100209</v>
      </c>
      <c r="B701" s="182" t="s">
        <v>1677</v>
      </c>
      <c r="C701" s="160"/>
    </row>
    <row r="702" customHeight="1" spans="1:3">
      <c r="A702" s="182">
        <v>2100210</v>
      </c>
      <c r="B702" s="182" t="s">
        <v>1678</v>
      </c>
      <c r="C702" s="160"/>
    </row>
    <row r="703" customHeight="1" spans="1:3">
      <c r="A703" s="182">
        <v>2100211</v>
      </c>
      <c r="B703" s="182" t="s">
        <v>1679</v>
      </c>
      <c r="C703" s="160"/>
    </row>
    <row r="704" customHeight="1" spans="1:3">
      <c r="A704" s="182">
        <v>2100212</v>
      </c>
      <c r="B704" s="182" t="s">
        <v>1680</v>
      </c>
      <c r="C704" s="160"/>
    </row>
    <row r="705" customHeight="1" spans="1:3">
      <c r="A705" s="182">
        <v>2100299</v>
      </c>
      <c r="B705" s="182" t="s">
        <v>1681</v>
      </c>
      <c r="C705" s="160">
        <v>1091</v>
      </c>
    </row>
    <row r="706" customHeight="1" spans="1:3">
      <c r="A706" s="182">
        <v>21003</v>
      </c>
      <c r="B706" s="180" t="s">
        <v>1682</v>
      </c>
      <c r="C706" s="160">
        <f>SUM(C707:C709)</f>
        <v>561</v>
      </c>
    </row>
    <row r="707" customHeight="1" spans="1:3">
      <c r="A707" s="182">
        <v>2100301</v>
      </c>
      <c r="B707" s="182" t="s">
        <v>1683</v>
      </c>
      <c r="C707" s="160"/>
    </row>
    <row r="708" customHeight="1" spans="1:3">
      <c r="A708" s="182">
        <v>2100302</v>
      </c>
      <c r="B708" s="182" t="s">
        <v>1684</v>
      </c>
      <c r="C708" s="160">
        <v>521</v>
      </c>
    </row>
    <row r="709" customHeight="1" spans="1:3">
      <c r="A709" s="182">
        <v>2100399</v>
      </c>
      <c r="B709" s="182" t="s">
        <v>1685</v>
      </c>
      <c r="C709" s="160">
        <v>40</v>
      </c>
    </row>
    <row r="710" customHeight="1" spans="1:3">
      <c r="A710" s="182">
        <v>21004</v>
      </c>
      <c r="B710" s="180" t="s">
        <v>1686</v>
      </c>
      <c r="C710" s="160">
        <f>SUM(C711:C721)</f>
        <v>7478</v>
      </c>
    </row>
    <row r="711" customHeight="1" spans="1:3">
      <c r="A711" s="182">
        <v>2100401</v>
      </c>
      <c r="B711" s="182" t="s">
        <v>1687</v>
      </c>
      <c r="C711" s="160">
        <v>153</v>
      </c>
    </row>
    <row r="712" customHeight="1" spans="1:3">
      <c r="A712" s="182">
        <v>2100402</v>
      </c>
      <c r="B712" s="182" t="s">
        <v>1688</v>
      </c>
      <c r="C712" s="160">
        <v>82</v>
      </c>
    </row>
    <row r="713" customHeight="1" spans="1:3">
      <c r="A713" s="182">
        <v>2100403</v>
      </c>
      <c r="B713" s="182" t="s">
        <v>1689</v>
      </c>
      <c r="C713" s="160">
        <v>285</v>
      </c>
    </row>
    <row r="714" customHeight="1" spans="1:3">
      <c r="A714" s="182">
        <v>2100404</v>
      </c>
      <c r="B714" s="182" t="s">
        <v>1690</v>
      </c>
      <c r="C714" s="160"/>
    </row>
    <row r="715" customHeight="1" spans="1:3">
      <c r="A715" s="182">
        <v>2100405</v>
      </c>
      <c r="B715" s="182" t="s">
        <v>1691</v>
      </c>
      <c r="C715" s="160"/>
    </row>
    <row r="716" customHeight="1" spans="1:3">
      <c r="A716" s="182">
        <v>2100406</v>
      </c>
      <c r="B716" s="182" t="s">
        <v>1692</v>
      </c>
      <c r="C716" s="160">
        <v>20</v>
      </c>
    </row>
    <row r="717" customHeight="1" spans="1:3">
      <c r="A717" s="182">
        <v>2100407</v>
      </c>
      <c r="B717" s="182" t="s">
        <v>1693</v>
      </c>
      <c r="C717" s="160"/>
    </row>
    <row r="718" customHeight="1" spans="1:3">
      <c r="A718" s="182">
        <v>2100408</v>
      </c>
      <c r="B718" s="182" t="s">
        <v>1694</v>
      </c>
      <c r="C718" s="160">
        <v>2299</v>
      </c>
    </row>
    <row r="719" customHeight="1" spans="1:3">
      <c r="A719" s="182">
        <v>2100409</v>
      </c>
      <c r="B719" s="182" t="s">
        <v>1695</v>
      </c>
      <c r="C719" s="160">
        <v>1480</v>
      </c>
    </row>
    <row r="720" customHeight="1" spans="1:3">
      <c r="A720" s="182">
        <v>2100410</v>
      </c>
      <c r="B720" s="182" t="s">
        <v>1696</v>
      </c>
      <c r="C720" s="160">
        <v>2435</v>
      </c>
    </row>
    <row r="721" customHeight="1" spans="1:3">
      <c r="A721" s="182">
        <v>2100499</v>
      </c>
      <c r="B721" s="182" t="s">
        <v>1697</v>
      </c>
      <c r="C721" s="160">
        <v>724</v>
      </c>
    </row>
    <row r="722" customHeight="1" spans="1:3">
      <c r="A722" s="182">
        <v>21006</v>
      </c>
      <c r="B722" s="180" t="s">
        <v>1698</v>
      </c>
      <c r="C722" s="160">
        <f>SUM(C723:C724)</f>
        <v>8</v>
      </c>
    </row>
    <row r="723" customHeight="1" spans="1:3">
      <c r="A723" s="182">
        <v>2100601</v>
      </c>
      <c r="B723" s="182" t="s">
        <v>1699</v>
      </c>
      <c r="C723" s="160">
        <v>8</v>
      </c>
    </row>
    <row r="724" customHeight="1" spans="1:3">
      <c r="A724" s="182">
        <v>2100699</v>
      </c>
      <c r="B724" s="182" t="s">
        <v>1700</v>
      </c>
      <c r="C724" s="160"/>
    </row>
    <row r="725" customHeight="1" spans="1:3">
      <c r="A725" s="182">
        <v>21007</v>
      </c>
      <c r="B725" s="180" t="s">
        <v>1701</v>
      </c>
      <c r="C725" s="160">
        <f>SUM(C726:C728)</f>
        <v>1285</v>
      </c>
    </row>
    <row r="726" customHeight="1" spans="1:3">
      <c r="A726" s="182">
        <v>2100716</v>
      </c>
      <c r="B726" s="182" t="s">
        <v>1702</v>
      </c>
      <c r="C726" s="160">
        <v>387</v>
      </c>
    </row>
    <row r="727" customHeight="1" spans="1:3">
      <c r="A727" s="182">
        <v>2100717</v>
      </c>
      <c r="B727" s="182" t="s">
        <v>1703</v>
      </c>
      <c r="C727" s="160">
        <v>553</v>
      </c>
    </row>
    <row r="728" customHeight="1" spans="1:3">
      <c r="A728" s="182">
        <v>2100799</v>
      </c>
      <c r="B728" s="182" t="s">
        <v>1704</v>
      </c>
      <c r="C728" s="160">
        <v>345</v>
      </c>
    </row>
    <row r="729" customHeight="1" spans="1:3">
      <c r="A729" s="182">
        <v>21011</v>
      </c>
      <c r="B729" s="180" t="s">
        <v>1705</v>
      </c>
      <c r="C729" s="160">
        <f>SUM(C730:C733)</f>
        <v>2167</v>
      </c>
    </row>
    <row r="730" customHeight="1" spans="1:3">
      <c r="A730" s="182">
        <v>2101101</v>
      </c>
      <c r="B730" s="182" t="s">
        <v>1706</v>
      </c>
      <c r="C730" s="160">
        <v>548</v>
      </c>
    </row>
    <row r="731" customHeight="1" spans="1:3">
      <c r="A731" s="182">
        <v>2101102</v>
      </c>
      <c r="B731" s="182" t="s">
        <v>1707</v>
      </c>
      <c r="C731" s="160">
        <v>644</v>
      </c>
    </row>
    <row r="732" customHeight="1" spans="1:3">
      <c r="A732" s="182">
        <v>2101103</v>
      </c>
      <c r="B732" s="182" t="s">
        <v>1708</v>
      </c>
      <c r="C732" s="160">
        <v>575</v>
      </c>
    </row>
    <row r="733" customHeight="1" spans="1:3">
      <c r="A733" s="182">
        <v>2101199</v>
      </c>
      <c r="B733" s="182" t="s">
        <v>1709</v>
      </c>
      <c r="C733" s="184">
        <v>400</v>
      </c>
    </row>
    <row r="734" customHeight="1" spans="1:3">
      <c r="A734" s="182">
        <v>21012</v>
      </c>
      <c r="B734" s="180" t="s">
        <v>1710</v>
      </c>
      <c r="C734" s="160">
        <f>SUM(C735:C737)</f>
        <v>1962</v>
      </c>
    </row>
    <row r="735" customHeight="1" spans="1:3">
      <c r="A735" s="182">
        <v>2101201</v>
      </c>
      <c r="B735" s="182" t="s">
        <v>1711</v>
      </c>
      <c r="C735" s="160">
        <v>507</v>
      </c>
    </row>
    <row r="736" customHeight="1" spans="1:3">
      <c r="A736" s="182">
        <v>2101202</v>
      </c>
      <c r="B736" s="182" t="s">
        <v>1712</v>
      </c>
      <c r="C736" s="184">
        <v>1455</v>
      </c>
    </row>
    <row r="737" customHeight="1" spans="1:3">
      <c r="A737" s="182">
        <v>2101299</v>
      </c>
      <c r="B737" s="182" t="s">
        <v>1713</v>
      </c>
      <c r="C737" s="160"/>
    </row>
    <row r="738" customHeight="1" spans="1:3">
      <c r="A738" s="182">
        <v>21013</v>
      </c>
      <c r="B738" s="180" t="s">
        <v>1714</v>
      </c>
      <c r="C738" s="160">
        <f>SUM(C739:C741)</f>
        <v>300</v>
      </c>
    </row>
    <row r="739" customHeight="1" spans="1:3">
      <c r="A739" s="182">
        <v>2101301</v>
      </c>
      <c r="B739" s="182" t="s">
        <v>1715</v>
      </c>
      <c r="C739" s="160"/>
    </row>
    <row r="740" customHeight="1" spans="1:3">
      <c r="A740" s="182">
        <v>2101302</v>
      </c>
      <c r="B740" s="182" t="s">
        <v>1716</v>
      </c>
      <c r="C740" s="160"/>
    </row>
    <row r="741" customHeight="1" spans="1:3">
      <c r="A741" s="182">
        <v>2101399</v>
      </c>
      <c r="B741" s="182" t="s">
        <v>1717</v>
      </c>
      <c r="C741" s="160">
        <v>300</v>
      </c>
    </row>
    <row r="742" customHeight="1" spans="1:3">
      <c r="A742" s="182">
        <v>21014</v>
      </c>
      <c r="B742" s="180" t="s">
        <v>1718</v>
      </c>
      <c r="C742" s="160">
        <f>SUM(C743:C744)</f>
        <v>14</v>
      </c>
    </row>
    <row r="743" customHeight="1" spans="1:3">
      <c r="A743" s="182">
        <v>2101401</v>
      </c>
      <c r="B743" s="182" t="s">
        <v>1719</v>
      </c>
      <c r="C743" s="160">
        <v>14</v>
      </c>
    </row>
    <row r="744" customHeight="1" spans="1:3">
      <c r="A744" s="182">
        <v>2101499</v>
      </c>
      <c r="B744" s="182" t="s">
        <v>1720</v>
      </c>
      <c r="C744" s="160"/>
    </row>
    <row r="745" customHeight="1" spans="1:3">
      <c r="A745" s="182">
        <v>21015</v>
      </c>
      <c r="B745" s="180" t="s">
        <v>1721</v>
      </c>
      <c r="C745" s="160">
        <f>SUM(C746:C753)</f>
        <v>167</v>
      </c>
    </row>
    <row r="746" customHeight="1" spans="1:3">
      <c r="A746" s="182">
        <v>2101501</v>
      </c>
      <c r="B746" s="182" t="s">
        <v>1182</v>
      </c>
      <c r="C746" s="160">
        <v>167</v>
      </c>
    </row>
    <row r="747" customHeight="1" spans="1:3">
      <c r="A747" s="182">
        <v>2101502</v>
      </c>
      <c r="B747" s="182" t="s">
        <v>1183</v>
      </c>
      <c r="C747" s="160"/>
    </row>
    <row r="748" customHeight="1" spans="1:3">
      <c r="A748" s="182">
        <v>2101503</v>
      </c>
      <c r="B748" s="182" t="s">
        <v>1184</v>
      </c>
      <c r="C748" s="160"/>
    </row>
    <row r="749" customHeight="1" spans="1:3">
      <c r="A749" s="182">
        <v>2101504</v>
      </c>
      <c r="B749" s="182" t="s">
        <v>1223</v>
      </c>
      <c r="C749" s="160"/>
    </row>
    <row r="750" customHeight="1" spans="1:3">
      <c r="A750" s="182">
        <v>2101505</v>
      </c>
      <c r="B750" s="182" t="s">
        <v>1722</v>
      </c>
      <c r="C750" s="160"/>
    </row>
    <row r="751" customHeight="1" spans="1:3">
      <c r="A751" s="182">
        <v>2101506</v>
      </c>
      <c r="B751" s="182" t="s">
        <v>1723</v>
      </c>
      <c r="C751" s="160"/>
    </row>
    <row r="752" customHeight="1" spans="1:3">
      <c r="A752" s="182">
        <v>2101550</v>
      </c>
      <c r="B752" s="182" t="s">
        <v>1191</v>
      </c>
      <c r="C752" s="160"/>
    </row>
    <row r="753" customHeight="1" spans="1:3">
      <c r="A753" s="182">
        <v>2101599</v>
      </c>
      <c r="B753" s="182" t="s">
        <v>1724</v>
      </c>
      <c r="C753" s="160"/>
    </row>
    <row r="754" customHeight="1" spans="1:3">
      <c r="A754" s="182">
        <v>21016</v>
      </c>
      <c r="B754" s="180" t="s">
        <v>1725</v>
      </c>
      <c r="C754" s="160">
        <f>C755</f>
        <v>0</v>
      </c>
    </row>
    <row r="755" customHeight="1" spans="1:3">
      <c r="A755" s="182">
        <v>2101601</v>
      </c>
      <c r="B755" s="182" t="s">
        <v>1726</v>
      </c>
      <c r="C755" s="160"/>
    </row>
    <row r="756" customHeight="1" spans="1:3">
      <c r="A756" s="182">
        <v>21099</v>
      </c>
      <c r="B756" s="180" t="s">
        <v>1727</v>
      </c>
      <c r="C756" s="160">
        <f>C757</f>
        <v>313</v>
      </c>
    </row>
    <row r="757" customHeight="1" spans="1:3">
      <c r="A757" s="182">
        <v>2109901</v>
      </c>
      <c r="B757" s="182" t="s">
        <v>1728</v>
      </c>
      <c r="C757" s="184">
        <v>313</v>
      </c>
    </row>
    <row r="758" customHeight="1" spans="1:3">
      <c r="A758" s="182">
        <v>211</v>
      </c>
      <c r="B758" s="180" t="s">
        <v>1729</v>
      </c>
      <c r="C758" s="160">
        <f>SUM(C759,C769,C773,C781,C786,C793,C799,C802,C805,C807,C809,C815,C817,C819,C834)</f>
        <v>8300</v>
      </c>
    </row>
    <row r="759" customHeight="1" spans="1:3">
      <c r="A759" s="182">
        <v>21101</v>
      </c>
      <c r="B759" s="180" t="s">
        <v>1730</v>
      </c>
      <c r="C759" s="160">
        <f>SUM(C760:C768)</f>
        <v>318</v>
      </c>
    </row>
    <row r="760" customHeight="1" spans="1:3">
      <c r="A760" s="182">
        <v>2110101</v>
      </c>
      <c r="B760" s="182" t="s">
        <v>1182</v>
      </c>
      <c r="C760" s="160"/>
    </row>
    <row r="761" customHeight="1" spans="1:3">
      <c r="A761" s="182">
        <v>2110102</v>
      </c>
      <c r="B761" s="182" t="s">
        <v>1183</v>
      </c>
      <c r="C761" s="160"/>
    </row>
    <row r="762" customHeight="1" spans="1:3">
      <c r="A762" s="182">
        <v>2110103</v>
      </c>
      <c r="B762" s="182" t="s">
        <v>1184</v>
      </c>
      <c r="C762" s="160"/>
    </row>
    <row r="763" customHeight="1" spans="1:3">
      <c r="A763" s="182">
        <v>2110104</v>
      </c>
      <c r="B763" s="182" t="s">
        <v>1731</v>
      </c>
      <c r="C763" s="160"/>
    </row>
    <row r="764" customHeight="1" spans="1:3">
      <c r="A764" s="182">
        <v>2110105</v>
      </c>
      <c r="B764" s="182" t="s">
        <v>1732</v>
      </c>
      <c r="C764" s="160"/>
    </row>
    <row r="765" customHeight="1" spans="1:3">
      <c r="A765" s="182">
        <v>2110106</v>
      </c>
      <c r="B765" s="182" t="s">
        <v>1733</v>
      </c>
      <c r="C765" s="160"/>
    </row>
    <row r="766" customHeight="1" spans="1:3">
      <c r="A766" s="182">
        <v>2110107</v>
      </c>
      <c r="B766" s="182" t="s">
        <v>1734</v>
      </c>
      <c r="C766" s="160"/>
    </row>
    <row r="767" customHeight="1" spans="1:3">
      <c r="A767" s="182">
        <v>2110108</v>
      </c>
      <c r="B767" s="182" t="s">
        <v>1735</v>
      </c>
      <c r="C767" s="160"/>
    </row>
    <row r="768" customHeight="1" spans="1:3">
      <c r="A768" s="182">
        <v>2110199</v>
      </c>
      <c r="B768" s="182" t="s">
        <v>1736</v>
      </c>
      <c r="C768" s="160">
        <v>318</v>
      </c>
    </row>
    <row r="769" customHeight="1" spans="1:3">
      <c r="A769" s="182">
        <v>21102</v>
      </c>
      <c r="B769" s="180" t="s">
        <v>1737</v>
      </c>
      <c r="C769" s="160">
        <f>SUM(C770:C772)</f>
        <v>382</v>
      </c>
    </row>
    <row r="770" customHeight="1" spans="1:3">
      <c r="A770" s="182">
        <v>2110203</v>
      </c>
      <c r="B770" s="182" t="s">
        <v>1738</v>
      </c>
      <c r="C770" s="160"/>
    </row>
    <row r="771" customHeight="1" spans="1:3">
      <c r="A771" s="182">
        <v>2110204</v>
      </c>
      <c r="B771" s="182" t="s">
        <v>1739</v>
      </c>
      <c r="C771" s="160"/>
    </row>
    <row r="772" customHeight="1" spans="1:3">
      <c r="A772" s="182">
        <v>2110299</v>
      </c>
      <c r="B772" s="182" t="s">
        <v>1740</v>
      </c>
      <c r="C772" s="160">
        <v>382</v>
      </c>
    </row>
    <row r="773" customHeight="1" spans="1:3">
      <c r="A773" s="182">
        <v>21103</v>
      </c>
      <c r="B773" s="180" t="s">
        <v>1741</v>
      </c>
      <c r="C773" s="160">
        <f>SUM(C774:C780)</f>
        <v>3677</v>
      </c>
    </row>
    <row r="774" customHeight="1" spans="1:3">
      <c r="A774" s="182">
        <v>2110301</v>
      </c>
      <c r="B774" s="182" t="s">
        <v>1742</v>
      </c>
      <c r="C774" s="160">
        <v>8</v>
      </c>
    </row>
    <row r="775" customHeight="1" spans="1:3">
      <c r="A775" s="182">
        <v>2110302</v>
      </c>
      <c r="B775" s="182" t="s">
        <v>1743</v>
      </c>
      <c r="C775" s="160">
        <v>2200</v>
      </c>
    </row>
    <row r="776" customHeight="1" spans="1:3">
      <c r="A776" s="182">
        <v>2110303</v>
      </c>
      <c r="B776" s="182" t="s">
        <v>1744</v>
      </c>
      <c r="C776" s="160"/>
    </row>
    <row r="777" customHeight="1" spans="1:3">
      <c r="A777" s="182">
        <v>2110304</v>
      </c>
      <c r="B777" s="182" t="s">
        <v>1745</v>
      </c>
      <c r="C777" s="160"/>
    </row>
    <row r="778" customHeight="1" spans="1:3">
      <c r="A778" s="182">
        <v>2110305</v>
      </c>
      <c r="B778" s="182" t="s">
        <v>1746</v>
      </c>
      <c r="C778" s="160"/>
    </row>
    <row r="779" customHeight="1" spans="1:3">
      <c r="A779" s="182">
        <v>2110306</v>
      </c>
      <c r="B779" s="182" t="s">
        <v>1747</v>
      </c>
      <c r="C779" s="160"/>
    </row>
    <row r="780" customHeight="1" spans="1:3">
      <c r="A780" s="182">
        <v>2110399</v>
      </c>
      <c r="B780" s="182" t="s">
        <v>1748</v>
      </c>
      <c r="C780" s="160">
        <v>1469</v>
      </c>
    </row>
    <row r="781" customHeight="1" spans="1:3">
      <c r="A781" s="182">
        <v>21104</v>
      </c>
      <c r="B781" s="180" t="s">
        <v>1749</v>
      </c>
      <c r="C781" s="160">
        <f>SUM(C782:C785)</f>
        <v>1667</v>
      </c>
    </row>
    <row r="782" customHeight="1" spans="1:3">
      <c r="A782" s="182">
        <v>2110401</v>
      </c>
      <c r="B782" s="182" t="s">
        <v>1750</v>
      </c>
      <c r="C782" s="160">
        <v>20</v>
      </c>
    </row>
    <row r="783" customHeight="1" spans="1:3">
      <c r="A783" s="182">
        <v>2110402</v>
      </c>
      <c r="B783" s="182" t="s">
        <v>1751</v>
      </c>
      <c r="C783" s="160">
        <v>10</v>
      </c>
    </row>
    <row r="784" customHeight="1" spans="1:3">
      <c r="A784" s="182">
        <v>2110404</v>
      </c>
      <c r="B784" s="182" t="s">
        <v>1752</v>
      </c>
      <c r="C784" s="160"/>
    </row>
    <row r="785" customHeight="1" spans="1:3">
      <c r="A785" s="182">
        <v>2110499</v>
      </c>
      <c r="B785" s="182" t="s">
        <v>1753</v>
      </c>
      <c r="C785" s="160">
        <v>1637</v>
      </c>
    </row>
    <row r="786" customHeight="1" spans="1:3">
      <c r="A786" s="182">
        <v>21105</v>
      </c>
      <c r="B786" s="180" t="s">
        <v>1754</v>
      </c>
      <c r="C786" s="160">
        <f>SUM(C787:C792)</f>
        <v>179</v>
      </c>
    </row>
    <row r="787" customHeight="1" spans="1:3">
      <c r="A787" s="182">
        <v>2110501</v>
      </c>
      <c r="B787" s="182" t="s">
        <v>1755</v>
      </c>
      <c r="C787" s="160">
        <v>15</v>
      </c>
    </row>
    <row r="788" customHeight="1" spans="1:3">
      <c r="A788" s="182">
        <v>2110502</v>
      </c>
      <c r="B788" s="182" t="s">
        <v>1756</v>
      </c>
      <c r="C788" s="160"/>
    </row>
    <row r="789" customHeight="1" spans="1:3">
      <c r="A789" s="182">
        <v>2110503</v>
      </c>
      <c r="B789" s="182" t="s">
        <v>1757</v>
      </c>
      <c r="C789" s="160"/>
    </row>
    <row r="790" customHeight="1" spans="1:3">
      <c r="A790" s="182">
        <v>2110506</v>
      </c>
      <c r="B790" s="182" t="s">
        <v>1758</v>
      </c>
      <c r="C790" s="160"/>
    </row>
    <row r="791" customHeight="1" spans="1:3">
      <c r="A791" s="182">
        <v>2110507</v>
      </c>
      <c r="B791" s="182" t="s">
        <v>1759</v>
      </c>
      <c r="C791" s="160">
        <v>4</v>
      </c>
    </row>
    <row r="792" customHeight="1" spans="1:3">
      <c r="A792" s="182">
        <v>2110599</v>
      </c>
      <c r="B792" s="182" t="s">
        <v>1760</v>
      </c>
      <c r="C792" s="160">
        <v>160</v>
      </c>
    </row>
    <row r="793" customHeight="1" spans="1:3">
      <c r="A793" s="182">
        <v>21106</v>
      </c>
      <c r="B793" s="180" t="s">
        <v>1761</v>
      </c>
      <c r="C793" s="160">
        <f>SUM(C794:C798)</f>
        <v>0</v>
      </c>
    </row>
    <row r="794" customHeight="1" spans="1:3">
      <c r="A794" s="182">
        <v>2110602</v>
      </c>
      <c r="B794" s="182" t="s">
        <v>1762</v>
      </c>
      <c r="C794" s="160"/>
    </row>
    <row r="795" customHeight="1" spans="1:3">
      <c r="A795" s="182">
        <v>2110603</v>
      </c>
      <c r="B795" s="182" t="s">
        <v>1763</v>
      </c>
      <c r="C795" s="160"/>
    </row>
    <row r="796" customHeight="1" spans="1:3">
      <c r="A796" s="182">
        <v>2110604</v>
      </c>
      <c r="B796" s="182" t="s">
        <v>1764</v>
      </c>
      <c r="C796" s="160"/>
    </row>
    <row r="797" customHeight="1" spans="1:3">
      <c r="A797" s="182">
        <v>2110605</v>
      </c>
      <c r="B797" s="182" t="s">
        <v>1765</v>
      </c>
      <c r="C797" s="160"/>
    </row>
    <row r="798" customHeight="1" spans="1:3">
      <c r="A798" s="182">
        <v>2110699</v>
      </c>
      <c r="B798" s="182" t="s">
        <v>1766</v>
      </c>
      <c r="C798" s="160"/>
    </row>
    <row r="799" customHeight="1" spans="1:3">
      <c r="A799" s="182">
        <v>21107</v>
      </c>
      <c r="B799" s="180" t="s">
        <v>1767</v>
      </c>
      <c r="C799" s="160">
        <f>SUM(C800:C801)</f>
        <v>0</v>
      </c>
    </row>
    <row r="800" customHeight="1" spans="1:3">
      <c r="A800" s="182">
        <v>2110704</v>
      </c>
      <c r="B800" s="182" t="s">
        <v>1768</v>
      </c>
      <c r="C800" s="160"/>
    </row>
    <row r="801" customHeight="1" spans="1:3">
      <c r="A801" s="182">
        <v>2110799</v>
      </c>
      <c r="B801" s="182" t="s">
        <v>1769</v>
      </c>
      <c r="C801" s="160"/>
    </row>
    <row r="802" customHeight="1" spans="1:3">
      <c r="A802" s="182">
        <v>21108</v>
      </c>
      <c r="B802" s="180" t="s">
        <v>1770</v>
      </c>
      <c r="C802" s="160">
        <f>SUM(C803:C804)</f>
        <v>0</v>
      </c>
    </row>
    <row r="803" customHeight="1" spans="1:3">
      <c r="A803" s="182">
        <v>2110804</v>
      </c>
      <c r="B803" s="182" t="s">
        <v>1771</v>
      </c>
      <c r="C803" s="160"/>
    </row>
    <row r="804" customHeight="1" spans="1:3">
      <c r="A804" s="182">
        <v>2110899</v>
      </c>
      <c r="B804" s="182" t="s">
        <v>1772</v>
      </c>
      <c r="C804" s="160"/>
    </row>
    <row r="805" customHeight="1" spans="1:3">
      <c r="A805" s="182">
        <v>21109</v>
      </c>
      <c r="B805" s="180" t="s">
        <v>1773</v>
      </c>
      <c r="C805" s="160">
        <f>C806</f>
        <v>0</v>
      </c>
    </row>
    <row r="806" customHeight="1" spans="1:3">
      <c r="A806" s="182">
        <v>2110901</v>
      </c>
      <c r="B806" s="182" t="s">
        <v>1774</v>
      </c>
      <c r="C806" s="160"/>
    </row>
    <row r="807" customHeight="1" spans="1:3">
      <c r="A807" s="182">
        <v>21110</v>
      </c>
      <c r="B807" s="180" t="s">
        <v>1775</v>
      </c>
      <c r="C807" s="160">
        <f>C808</f>
        <v>0</v>
      </c>
    </row>
    <row r="808" customHeight="1" spans="1:3">
      <c r="A808" s="182">
        <v>2111001</v>
      </c>
      <c r="B808" s="182" t="s">
        <v>1776</v>
      </c>
      <c r="C808" s="160"/>
    </row>
    <row r="809" customHeight="1" spans="1:3">
      <c r="A809" s="182">
        <v>21111</v>
      </c>
      <c r="B809" s="180" t="s">
        <v>1777</v>
      </c>
      <c r="C809" s="160">
        <f>SUM(C810:C814)</f>
        <v>0</v>
      </c>
    </row>
    <row r="810" customHeight="1" spans="1:3">
      <c r="A810" s="182">
        <v>2111101</v>
      </c>
      <c r="B810" s="182" t="s">
        <v>1778</v>
      </c>
      <c r="C810" s="160"/>
    </row>
    <row r="811" customHeight="1" spans="1:3">
      <c r="A811" s="182">
        <v>2111102</v>
      </c>
      <c r="B811" s="182" t="s">
        <v>1779</v>
      </c>
      <c r="C811" s="160"/>
    </row>
    <row r="812" customHeight="1" spans="1:3">
      <c r="A812" s="182">
        <v>2111103</v>
      </c>
      <c r="B812" s="182" t="s">
        <v>1780</v>
      </c>
      <c r="C812" s="160"/>
    </row>
    <row r="813" customHeight="1" spans="1:3">
      <c r="A813" s="182">
        <v>2111104</v>
      </c>
      <c r="B813" s="182" t="s">
        <v>1781</v>
      </c>
      <c r="C813" s="160"/>
    </row>
    <row r="814" customHeight="1" spans="1:3">
      <c r="A814" s="182">
        <v>2111199</v>
      </c>
      <c r="B814" s="182" t="s">
        <v>1782</v>
      </c>
      <c r="C814" s="160"/>
    </row>
    <row r="815" customHeight="1" spans="1:3">
      <c r="A815" s="182">
        <v>21112</v>
      </c>
      <c r="B815" s="180" t="s">
        <v>1783</v>
      </c>
      <c r="C815" s="160">
        <f>C816</f>
        <v>0</v>
      </c>
    </row>
    <row r="816" customHeight="1" spans="1:3">
      <c r="A816" s="182">
        <v>2111201</v>
      </c>
      <c r="B816" s="182" t="s">
        <v>1784</v>
      </c>
      <c r="C816" s="160"/>
    </row>
    <row r="817" customHeight="1" spans="1:3">
      <c r="A817" s="182">
        <v>21113</v>
      </c>
      <c r="B817" s="180" t="s">
        <v>1785</v>
      </c>
      <c r="C817" s="160">
        <f>C818</f>
        <v>0</v>
      </c>
    </row>
    <row r="818" customHeight="1" spans="1:3">
      <c r="A818" s="182">
        <v>2111301</v>
      </c>
      <c r="B818" s="182" t="s">
        <v>1786</v>
      </c>
      <c r="C818" s="160"/>
    </row>
    <row r="819" customHeight="1" spans="1:3">
      <c r="A819" s="182">
        <v>21114</v>
      </c>
      <c r="B819" s="180" t="s">
        <v>1787</v>
      </c>
      <c r="C819" s="160">
        <f>SUM(C820:C833)</f>
        <v>0</v>
      </c>
    </row>
    <row r="820" customHeight="1" spans="1:3">
      <c r="A820" s="182">
        <v>2111401</v>
      </c>
      <c r="B820" s="182" t="s">
        <v>1182</v>
      </c>
      <c r="C820" s="160"/>
    </row>
    <row r="821" customHeight="1" spans="1:3">
      <c r="A821" s="182">
        <v>2111402</v>
      </c>
      <c r="B821" s="182" t="s">
        <v>1183</v>
      </c>
      <c r="C821" s="160"/>
    </row>
    <row r="822" customHeight="1" spans="1:3">
      <c r="A822" s="182">
        <v>2111403</v>
      </c>
      <c r="B822" s="182" t="s">
        <v>1184</v>
      </c>
      <c r="C822" s="160"/>
    </row>
    <row r="823" customHeight="1" spans="1:3">
      <c r="A823" s="182">
        <v>2111404</v>
      </c>
      <c r="B823" s="182" t="s">
        <v>1788</v>
      </c>
      <c r="C823" s="160"/>
    </row>
    <row r="824" customHeight="1" spans="1:3">
      <c r="A824" s="182">
        <v>2111405</v>
      </c>
      <c r="B824" s="182" t="s">
        <v>1789</v>
      </c>
      <c r="C824" s="160"/>
    </row>
    <row r="825" customHeight="1" spans="1:3">
      <c r="A825" s="182">
        <v>2111406</v>
      </c>
      <c r="B825" s="182" t="s">
        <v>1790</v>
      </c>
      <c r="C825" s="160"/>
    </row>
    <row r="826" customHeight="1" spans="1:3">
      <c r="A826" s="182">
        <v>2111407</v>
      </c>
      <c r="B826" s="182" t="s">
        <v>1791</v>
      </c>
      <c r="C826" s="160"/>
    </row>
    <row r="827" customHeight="1" spans="1:3">
      <c r="A827" s="182">
        <v>2111408</v>
      </c>
      <c r="B827" s="182" t="s">
        <v>1792</v>
      </c>
      <c r="C827" s="160"/>
    </row>
    <row r="828" customHeight="1" spans="1:3">
      <c r="A828" s="182">
        <v>2111409</v>
      </c>
      <c r="B828" s="182" t="s">
        <v>1793</v>
      </c>
      <c r="C828" s="160"/>
    </row>
    <row r="829" customHeight="1" spans="1:3">
      <c r="A829" s="182">
        <v>2111410</v>
      </c>
      <c r="B829" s="182" t="s">
        <v>1794</v>
      </c>
      <c r="C829" s="160"/>
    </row>
    <row r="830" customHeight="1" spans="1:3">
      <c r="A830" s="182">
        <v>2111411</v>
      </c>
      <c r="B830" s="182" t="s">
        <v>1223</v>
      </c>
      <c r="C830" s="160"/>
    </row>
    <row r="831" customHeight="1" spans="1:3">
      <c r="A831" s="182">
        <v>2111413</v>
      </c>
      <c r="B831" s="182" t="s">
        <v>1795</v>
      </c>
      <c r="C831" s="160"/>
    </row>
    <row r="832" customHeight="1" spans="1:3">
      <c r="A832" s="182">
        <v>2111450</v>
      </c>
      <c r="B832" s="182" t="s">
        <v>1191</v>
      </c>
      <c r="C832" s="160"/>
    </row>
    <row r="833" customHeight="1" spans="1:3">
      <c r="A833" s="182">
        <v>2111499</v>
      </c>
      <c r="B833" s="182" t="s">
        <v>1796</v>
      </c>
      <c r="C833" s="160"/>
    </row>
    <row r="834" customHeight="1" spans="1:3">
      <c r="A834" s="182">
        <v>21199</v>
      </c>
      <c r="B834" s="180" t="s">
        <v>1797</v>
      </c>
      <c r="C834" s="160">
        <f>C835</f>
        <v>2077</v>
      </c>
    </row>
    <row r="835" customHeight="1" spans="1:3">
      <c r="A835" s="182">
        <v>2119901</v>
      </c>
      <c r="B835" s="182" t="s">
        <v>1798</v>
      </c>
      <c r="C835" s="160">
        <v>2077</v>
      </c>
    </row>
    <row r="836" customHeight="1" spans="1:3">
      <c r="A836" s="182">
        <v>212</v>
      </c>
      <c r="B836" s="180" t="s">
        <v>1799</v>
      </c>
      <c r="C836" s="160">
        <f>SUM(C837,C848,C850,C853,C855,C857)</f>
        <v>24532</v>
      </c>
    </row>
    <row r="837" customHeight="1" spans="1:3">
      <c r="A837" s="182">
        <v>21201</v>
      </c>
      <c r="B837" s="180" t="s">
        <v>1800</v>
      </c>
      <c r="C837" s="160">
        <f>SUM(C838:C847)</f>
        <v>6068</v>
      </c>
    </row>
    <row r="838" customHeight="1" spans="1:3">
      <c r="A838" s="182">
        <v>2120101</v>
      </c>
      <c r="B838" s="182" t="s">
        <v>1182</v>
      </c>
      <c r="C838" s="160">
        <v>599</v>
      </c>
    </row>
    <row r="839" customHeight="1" spans="1:3">
      <c r="A839" s="182">
        <v>2120102</v>
      </c>
      <c r="B839" s="182" t="s">
        <v>1183</v>
      </c>
      <c r="C839" s="160">
        <v>0</v>
      </c>
    </row>
    <row r="840" customHeight="1" spans="1:3">
      <c r="A840" s="182">
        <v>2120103</v>
      </c>
      <c r="B840" s="182" t="s">
        <v>1184</v>
      </c>
      <c r="C840" s="160">
        <v>0</v>
      </c>
    </row>
    <row r="841" customHeight="1" spans="1:3">
      <c r="A841" s="182">
        <v>2120104</v>
      </c>
      <c r="B841" s="182" t="s">
        <v>1801</v>
      </c>
      <c r="C841" s="160">
        <v>351</v>
      </c>
    </row>
    <row r="842" customHeight="1" spans="1:3">
      <c r="A842" s="182">
        <v>2120105</v>
      </c>
      <c r="B842" s="182" t="s">
        <v>1802</v>
      </c>
      <c r="C842" s="160">
        <v>0</v>
      </c>
    </row>
    <row r="843" customHeight="1" spans="1:3">
      <c r="A843" s="182">
        <v>2120106</v>
      </c>
      <c r="B843" s="182" t="s">
        <v>1803</v>
      </c>
      <c r="C843" s="160">
        <v>0</v>
      </c>
    </row>
    <row r="844" customHeight="1" spans="1:3">
      <c r="A844" s="182">
        <v>2120107</v>
      </c>
      <c r="B844" s="182" t="s">
        <v>1804</v>
      </c>
      <c r="C844" s="160">
        <v>0</v>
      </c>
    </row>
    <row r="845" customHeight="1" spans="1:3">
      <c r="A845" s="182">
        <v>2120109</v>
      </c>
      <c r="B845" s="182" t="s">
        <v>1805</v>
      </c>
      <c r="C845" s="160">
        <v>0</v>
      </c>
    </row>
    <row r="846" customHeight="1" spans="1:3">
      <c r="A846" s="182">
        <v>2120110</v>
      </c>
      <c r="B846" s="182" t="s">
        <v>1806</v>
      </c>
      <c r="C846" s="160">
        <v>0</v>
      </c>
    </row>
    <row r="847" customHeight="1" spans="1:3">
      <c r="A847" s="182">
        <v>2120199</v>
      </c>
      <c r="B847" s="182" t="s">
        <v>1807</v>
      </c>
      <c r="C847" s="160">
        <v>5118</v>
      </c>
    </row>
    <row r="848" customHeight="1" spans="1:3">
      <c r="A848" s="182">
        <v>21202</v>
      </c>
      <c r="B848" s="180" t="s">
        <v>1808</v>
      </c>
      <c r="C848" s="160">
        <f>C849</f>
        <v>345</v>
      </c>
    </row>
    <row r="849" customHeight="1" spans="1:3">
      <c r="A849" s="182">
        <v>2120201</v>
      </c>
      <c r="B849" s="182" t="s">
        <v>1809</v>
      </c>
      <c r="C849" s="160">
        <v>345</v>
      </c>
    </row>
    <row r="850" customHeight="1" spans="1:3">
      <c r="A850" s="182">
        <v>21203</v>
      </c>
      <c r="B850" s="180" t="s">
        <v>1810</v>
      </c>
      <c r="C850" s="160">
        <f>SUM(C851:C852)</f>
        <v>3301</v>
      </c>
    </row>
    <row r="851" customHeight="1" spans="1:3">
      <c r="A851" s="182">
        <v>2120303</v>
      </c>
      <c r="B851" s="182" t="s">
        <v>1811</v>
      </c>
      <c r="C851" s="160"/>
    </row>
    <row r="852" customHeight="1" spans="1:3">
      <c r="A852" s="182">
        <v>2120399</v>
      </c>
      <c r="B852" s="182" t="s">
        <v>1812</v>
      </c>
      <c r="C852" s="160">
        <v>3301</v>
      </c>
    </row>
    <row r="853" customHeight="1" spans="1:3">
      <c r="A853" s="182">
        <v>21205</v>
      </c>
      <c r="B853" s="180" t="s">
        <v>1813</v>
      </c>
      <c r="C853" s="160">
        <f t="shared" ref="C853:C857" si="1">C854</f>
        <v>962</v>
      </c>
    </row>
    <row r="854" customHeight="1" spans="1:3">
      <c r="A854" s="182">
        <v>2120501</v>
      </c>
      <c r="B854" s="182" t="s">
        <v>1814</v>
      </c>
      <c r="C854" s="160">
        <v>962</v>
      </c>
    </row>
    <row r="855" customHeight="1" spans="1:3">
      <c r="A855" s="182">
        <v>21206</v>
      </c>
      <c r="B855" s="180" t="s">
        <v>1815</v>
      </c>
      <c r="C855" s="160">
        <f t="shared" si="1"/>
        <v>0</v>
      </c>
    </row>
    <row r="856" customHeight="1" spans="1:3">
      <c r="A856" s="182">
        <v>2120601</v>
      </c>
      <c r="B856" s="182" t="s">
        <v>1816</v>
      </c>
      <c r="C856" s="160"/>
    </row>
    <row r="857" customHeight="1" spans="1:3">
      <c r="A857" s="182">
        <v>21299</v>
      </c>
      <c r="B857" s="180" t="s">
        <v>1817</v>
      </c>
      <c r="C857" s="160">
        <f t="shared" si="1"/>
        <v>13856</v>
      </c>
    </row>
    <row r="858" customHeight="1" spans="1:3">
      <c r="A858" s="182">
        <v>2129901</v>
      </c>
      <c r="B858" s="182" t="s">
        <v>1818</v>
      </c>
      <c r="C858" s="160">
        <v>13856</v>
      </c>
    </row>
    <row r="859" customHeight="1" spans="1:3">
      <c r="A859" s="182">
        <v>213</v>
      </c>
      <c r="B859" s="180" t="s">
        <v>1819</v>
      </c>
      <c r="C859" s="160">
        <f>SUM(C860,C886,C911,C939,C950,C957,C964,C967)</f>
        <v>51000</v>
      </c>
    </row>
    <row r="860" customHeight="1" spans="1:3">
      <c r="A860" s="182">
        <v>21301</v>
      </c>
      <c r="B860" s="180" t="s">
        <v>1820</v>
      </c>
      <c r="C860" s="160">
        <f>SUM(C861:C885)</f>
        <v>18058</v>
      </c>
    </row>
    <row r="861" customHeight="1" spans="1:3">
      <c r="A861" s="182">
        <v>2130101</v>
      </c>
      <c r="B861" s="182" t="s">
        <v>1182</v>
      </c>
      <c r="C861" s="160">
        <v>654</v>
      </c>
    </row>
    <row r="862" customHeight="1" spans="1:3">
      <c r="A862" s="182">
        <v>2130102</v>
      </c>
      <c r="B862" s="182" t="s">
        <v>1183</v>
      </c>
      <c r="C862" s="160"/>
    </row>
    <row r="863" customHeight="1" spans="1:3">
      <c r="A863" s="182">
        <v>2130103</v>
      </c>
      <c r="B863" s="182" t="s">
        <v>1184</v>
      </c>
      <c r="C863" s="160"/>
    </row>
    <row r="864" customHeight="1" spans="1:3">
      <c r="A864" s="182">
        <v>2130104</v>
      </c>
      <c r="B864" s="182" t="s">
        <v>1191</v>
      </c>
      <c r="C864" s="160">
        <v>495</v>
      </c>
    </row>
    <row r="865" customHeight="1" spans="1:3">
      <c r="A865" s="182">
        <v>2130105</v>
      </c>
      <c r="B865" s="182" t="s">
        <v>1821</v>
      </c>
      <c r="C865" s="160">
        <v>15</v>
      </c>
    </row>
    <row r="866" customHeight="1" spans="1:3">
      <c r="A866" s="182">
        <v>2130106</v>
      </c>
      <c r="B866" s="182" t="s">
        <v>1822</v>
      </c>
      <c r="C866" s="160">
        <v>1120</v>
      </c>
    </row>
    <row r="867" customHeight="1" spans="1:3">
      <c r="A867" s="182">
        <v>2130108</v>
      </c>
      <c r="B867" s="182" t="s">
        <v>1823</v>
      </c>
      <c r="C867" s="160">
        <v>144</v>
      </c>
    </row>
    <row r="868" customHeight="1" spans="1:3">
      <c r="A868" s="182">
        <v>2130109</v>
      </c>
      <c r="B868" s="182" t="s">
        <v>1824</v>
      </c>
      <c r="C868" s="160">
        <v>110</v>
      </c>
    </row>
    <row r="869" customHeight="1" spans="1:3">
      <c r="A869" s="182">
        <v>2130110</v>
      </c>
      <c r="B869" s="182" t="s">
        <v>1825</v>
      </c>
      <c r="C869" s="160">
        <v>84</v>
      </c>
    </row>
    <row r="870" customHeight="1" spans="1:3">
      <c r="A870" s="182">
        <v>2130111</v>
      </c>
      <c r="B870" s="182" t="s">
        <v>1826</v>
      </c>
      <c r="C870" s="160"/>
    </row>
    <row r="871" customHeight="1" spans="1:3">
      <c r="A871" s="182">
        <v>2130112</v>
      </c>
      <c r="B871" s="182" t="s">
        <v>1827</v>
      </c>
      <c r="C871" s="160"/>
    </row>
    <row r="872" customHeight="1" spans="1:3">
      <c r="A872" s="182">
        <v>2130114</v>
      </c>
      <c r="B872" s="182" t="s">
        <v>1828</v>
      </c>
      <c r="C872" s="160"/>
    </row>
    <row r="873" customHeight="1" spans="1:3">
      <c r="A873" s="182">
        <v>2130119</v>
      </c>
      <c r="B873" s="182" t="s">
        <v>1829</v>
      </c>
      <c r="C873" s="160">
        <v>90</v>
      </c>
    </row>
    <row r="874" customHeight="1" spans="1:3">
      <c r="A874" s="182">
        <v>2130120</v>
      </c>
      <c r="B874" s="182" t="s">
        <v>1830</v>
      </c>
      <c r="C874" s="160"/>
    </row>
    <row r="875" customHeight="1" spans="1:3">
      <c r="A875" s="182">
        <v>2130121</v>
      </c>
      <c r="B875" s="182" t="s">
        <v>1831</v>
      </c>
      <c r="C875" s="160">
        <v>615</v>
      </c>
    </row>
    <row r="876" customHeight="1" spans="1:3">
      <c r="A876" s="182">
        <v>2130122</v>
      </c>
      <c r="B876" s="182" t="s">
        <v>1832</v>
      </c>
      <c r="C876" s="160">
        <v>6114</v>
      </c>
    </row>
    <row r="877" customHeight="1" spans="1:3">
      <c r="A877" s="182">
        <v>2130124</v>
      </c>
      <c r="B877" s="182" t="s">
        <v>1833</v>
      </c>
      <c r="C877" s="160">
        <v>68</v>
      </c>
    </row>
    <row r="878" customHeight="1" spans="1:3">
      <c r="A878" s="182">
        <v>2130125</v>
      </c>
      <c r="B878" s="182" t="s">
        <v>1834</v>
      </c>
      <c r="C878" s="160">
        <v>11</v>
      </c>
    </row>
    <row r="879" customHeight="1" spans="1:3">
      <c r="A879" s="182">
        <v>2130126</v>
      </c>
      <c r="B879" s="182" t="s">
        <v>1835</v>
      </c>
      <c r="C879" s="160">
        <v>295</v>
      </c>
    </row>
    <row r="880" customHeight="1" spans="1:3">
      <c r="A880" s="182">
        <v>2130135</v>
      </c>
      <c r="B880" s="182" t="s">
        <v>1836</v>
      </c>
      <c r="C880" s="160">
        <v>3164</v>
      </c>
    </row>
    <row r="881" customHeight="1" spans="1:3">
      <c r="A881" s="182">
        <v>2130142</v>
      </c>
      <c r="B881" s="182" t="s">
        <v>1837</v>
      </c>
      <c r="C881" s="160">
        <v>18</v>
      </c>
    </row>
    <row r="882" customHeight="1" spans="1:3">
      <c r="A882" s="182">
        <v>2130148</v>
      </c>
      <c r="B882" s="182" t="s">
        <v>1838</v>
      </c>
      <c r="C882" s="160">
        <v>170</v>
      </c>
    </row>
    <row r="883" customHeight="1" spans="1:3">
      <c r="A883" s="182">
        <v>2130152</v>
      </c>
      <c r="B883" s="182" t="s">
        <v>1839</v>
      </c>
      <c r="C883" s="160"/>
    </row>
    <row r="884" customHeight="1" spans="1:3">
      <c r="A884" s="182">
        <v>2130153</v>
      </c>
      <c r="B884" s="182" t="s">
        <v>1840</v>
      </c>
      <c r="C884" s="160">
        <v>3588</v>
      </c>
    </row>
    <row r="885" customHeight="1" spans="1:3">
      <c r="A885" s="182">
        <v>2130199</v>
      </c>
      <c r="B885" s="182" t="s">
        <v>1841</v>
      </c>
      <c r="C885" s="160">
        <v>1303</v>
      </c>
    </row>
    <row r="886" customHeight="1" spans="1:3">
      <c r="A886" s="182">
        <v>21302</v>
      </c>
      <c r="B886" s="180" t="s">
        <v>1842</v>
      </c>
      <c r="C886" s="160">
        <f>SUM(C887:C910)</f>
        <v>1448</v>
      </c>
    </row>
    <row r="887" customHeight="1" spans="1:3">
      <c r="A887" s="182">
        <v>2130201</v>
      </c>
      <c r="B887" s="182" t="s">
        <v>1182</v>
      </c>
      <c r="C887" s="160">
        <v>446</v>
      </c>
    </row>
    <row r="888" customHeight="1" spans="1:3">
      <c r="A888" s="182">
        <v>2130202</v>
      </c>
      <c r="B888" s="182" t="s">
        <v>1183</v>
      </c>
      <c r="C888" s="160"/>
    </row>
    <row r="889" customHeight="1" spans="1:3">
      <c r="A889" s="182">
        <v>2130203</v>
      </c>
      <c r="B889" s="182" t="s">
        <v>1184</v>
      </c>
      <c r="C889" s="160"/>
    </row>
    <row r="890" customHeight="1" spans="1:3">
      <c r="A890" s="182">
        <v>2130204</v>
      </c>
      <c r="B890" s="182" t="s">
        <v>1843</v>
      </c>
      <c r="C890" s="160"/>
    </row>
    <row r="891" customHeight="1" spans="1:3">
      <c r="A891" s="182">
        <v>2130205</v>
      </c>
      <c r="B891" s="182" t="s">
        <v>1844</v>
      </c>
      <c r="C891" s="160">
        <v>242</v>
      </c>
    </row>
    <row r="892" customHeight="1" spans="1:3">
      <c r="A892" s="182">
        <v>2130206</v>
      </c>
      <c r="B892" s="182" t="s">
        <v>1845</v>
      </c>
      <c r="C892" s="160"/>
    </row>
    <row r="893" customHeight="1" spans="1:3">
      <c r="A893" s="182">
        <v>2130207</v>
      </c>
      <c r="B893" s="182" t="s">
        <v>1846</v>
      </c>
      <c r="C893" s="160"/>
    </row>
    <row r="894" customHeight="1" spans="1:3">
      <c r="A894" s="182">
        <v>2130209</v>
      </c>
      <c r="B894" s="182" t="s">
        <v>1847</v>
      </c>
      <c r="C894" s="160">
        <v>21</v>
      </c>
    </row>
    <row r="895" customHeight="1" spans="1:3">
      <c r="A895" s="182">
        <v>2130210</v>
      </c>
      <c r="B895" s="182" t="s">
        <v>1848</v>
      </c>
      <c r="C895" s="160"/>
    </row>
    <row r="896" customHeight="1" spans="1:3">
      <c r="A896" s="182">
        <v>2130211</v>
      </c>
      <c r="B896" s="182" t="s">
        <v>1849</v>
      </c>
      <c r="C896" s="160">
        <v>10</v>
      </c>
    </row>
    <row r="897" customHeight="1" spans="1:3">
      <c r="A897" s="182">
        <v>2130212</v>
      </c>
      <c r="B897" s="182" t="s">
        <v>1850</v>
      </c>
      <c r="C897" s="160"/>
    </row>
    <row r="898" customHeight="1" spans="1:3">
      <c r="A898" s="182">
        <v>2130213</v>
      </c>
      <c r="B898" s="182" t="s">
        <v>1851</v>
      </c>
      <c r="C898" s="160"/>
    </row>
    <row r="899" customHeight="1" spans="1:3">
      <c r="A899" s="182">
        <v>2130217</v>
      </c>
      <c r="B899" s="182" t="s">
        <v>1852</v>
      </c>
      <c r="C899" s="160"/>
    </row>
    <row r="900" customHeight="1" spans="1:3">
      <c r="A900" s="182">
        <v>2130220</v>
      </c>
      <c r="B900" s="182" t="s">
        <v>201</v>
      </c>
      <c r="C900" s="160"/>
    </row>
    <row r="901" customHeight="1" spans="1:3">
      <c r="A901" s="182">
        <v>2130221</v>
      </c>
      <c r="B901" s="182" t="s">
        <v>1853</v>
      </c>
      <c r="C901" s="160"/>
    </row>
    <row r="902" customHeight="1" spans="1:3">
      <c r="A902" s="182">
        <v>2130223</v>
      </c>
      <c r="B902" s="182" t="s">
        <v>1854</v>
      </c>
      <c r="C902" s="160"/>
    </row>
    <row r="903" customHeight="1" spans="1:3">
      <c r="A903" s="182">
        <v>2130226</v>
      </c>
      <c r="B903" s="182" t="s">
        <v>1855</v>
      </c>
      <c r="C903" s="160"/>
    </row>
    <row r="904" customHeight="1" spans="1:3">
      <c r="A904" s="182">
        <v>2130227</v>
      </c>
      <c r="B904" s="182" t="s">
        <v>1856</v>
      </c>
      <c r="C904" s="160"/>
    </row>
    <row r="905" customHeight="1" spans="1:3">
      <c r="A905" s="182">
        <v>2130232</v>
      </c>
      <c r="B905" s="182" t="s">
        <v>1857</v>
      </c>
      <c r="C905" s="160"/>
    </row>
    <row r="906" customHeight="1" spans="1:3">
      <c r="A906" s="182">
        <v>2130234</v>
      </c>
      <c r="B906" s="182" t="s">
        <v>1858</v>
      </c>
      <c r="C906" s="160">
        <v>18</v>
      </c>
    </row>
    <row r="907" customHeight="1" spans="1:3">
      <c r="A907" s="182">
        <v>2130235</v>
      </c>
      <c r="B907" s="182" t="s">
        <v>1859</v>
      </c>
      <c r="C907" s="160"/>
    </row>
    <row r="908" customHeight="1" spans="1:3">
      <c r="A908" s="182">
        <v>2130236</v>
      </c>
      <c r="B908" s="182" t="s">
        <v>1860</v>
      </c>
      <c r="C908" s="160"/>
    </row>
    <row r="909" customHeight="1" spans="1:3">
      <c r="A909" s="182">
        <v>2130237</v>
      </c>
      <c r="B909" s="182" t="s">
        <v>1827</v>
      </c>
      <c r="C909" s="160"/>
    </row>
    <row r="910" customHeight="1" spans="1:3">
      <c r="A910" s="182">
        <v>2130299</v>
      </c>
      <c r="B910" s="182" t="s">
        <v>1861</v>
      </c>
      <c r="C910" s="160">
        <v>711</v>
      </c>
    </row>
    <row r="911" customHeight="1" spans="1:3">
      <c r="A911" s="182">
        <v>21303</v>
      </c>
      <c r="B911" s="180" t="s">
        <v>1862</v>
      </c>
      <c r="C911" s="160">
        <f>SUM(C912:C938)</f>
        <v>23402</v>
      </c>
    </row>
    <row r="912" customHeight="1" spans="1:3">
      <c r="A912" s="182">
        <v>2130301</v>
      </c>
      <c r="B912" s="182" t="s">
        <v>1182</v>
      </c>
      <c r="C912" s="160">
        <v>664</v>
      </c>
    </row>
    <row r="913" customHeight="1" spans="1:3">
      <c r="A913" s="182">
        <v>2130302</v>
      </c>
      <c r="B913" s="182" t="s">
        <v>1183</v>
      </c>
      <c r="C913" s="160"/>
    </row>
    <row r="914" customHeight="1" spans="1:3">
      <c r="A914" s="182">
        <v>2130303</v>
      </c>
      <c r="B914" s="182" t="s">
        <v>1184</v>
      </c>
      <c r="C914" s="160">
        <v>39</v>
      </c>
    </row>
    <row r="915" customHeight="1" spans="1:3">
      <c r="A915" s="182">
        <v>2130304</v>
      </c>
      <c r="B915" s="182" t="s">
        <v>1863</v>
      </c>
      <c r="C915" s="160">
        <v>1286</v>
      </c>
    </row>
    <row r="916" customHeight="1" spans="1:3">
      <c r="A916" s="182">
        <v>2130305</v>
      </c>
      <c r="B916" s="182" t="s">
        <v>1864</v>
      </c>
      <c r="C916" s="160">
        <v>16192</v>
      </c>
    </row>
    <row r="917" customHeight="1" spans="1:3">
      <c r="A917" s="182">
        <v>2130306</v>
      </c>
      <c r="B917" s="182" t="s">
        <v>1865</v>
      </c>
      <c r="C917" s="160">
        <v>286</v>
      </c>
    </row>
    <row r="918" customHeight="1" spans="1:3">
      <c r="A918" s="182">
        <v>2130307</v>
      </c>
      <c r="B918" s="182" t="s">
        <v>1866</v>
      </c>
      <c r="C918" s="160"/>
    </row>
    <row r="919" customHeight="1" spans="1:3">
      <c r="A919" s="182">
        <v>2130308</v>
      </c>
      <c r="B919" s="182" t="s">
        <v>1867</v>
      </c>
      <c r="C919" s="160"/>
    </row>
    <row r="920" customHeight="1" spans="1:3">
      <c r="A920" s="182">
        <v>2130309</v>
      </c>
      <c r="B920" s="182" t="s">
        <v>1868</v>
      </c>
      <c r="C920" s="160"/>
    </row>
    <row r="921" customHeight="1" spans="1:3">
      <c r="A921" s="182">
        <v>2130310</v>
      </c>
      <c r="B921" s="182" t="s">
        <v>1869</v>
      </c>
      <c r="C921" s="160"/>
    </row>
    <row r="922" customHeight="1" spans="1:3">
      <c r="A922" s="182">
        <v>2130311</v>
      </c>
      <c r="B922" s="182" t="s">
        <v>1870</v>
      </c>
      <c r="C922" s="160">
        <v>13</v>
      </c>
    </row>
    <row r="923" customHeight="1" spans="1:3">
      <c r="A923" s="182">
        <v>2130312</v>
      </c>
      <c r="B923" s="182" t="s">
        <v>1871</v>
      </c>
      <c r="C923" s="160"/>
    </row>
    <row r="924" customHeight="1" spans="1:3">
      <c r="A924" s="182">
        <v>2130313</v>
      </c>
      <c r="B924" s="182" t="s">
        <v>1872</v>
      </c>
      <c r="C924" s="160"/>
    </row>
    <row r="925" customHeight="1" spans="1:3">
      <c r="A925" s="182">
        <v>2130314</v>
      </c>
      <c r="B925" s="182" t="s">
        <v>1873</v>
      </c>
      <c r="C925" s="160">
        <v>237</v>
      </c>
    </row>
    <row r="926" customHeight="1" spans="1:3">
      <c r="A926" s="182">
        <v>2130315</v>
      </c>
      <c r="B926" s="182" t="s">
        <v>1874</v>
      </c>
      <c r="C926" s="160"/>
    </row>
    <row r="927" customHeight="1" spans="1:3">
      <c r="A927" s="182">
        <v>2130316</v>
      </c>
      <c r="B927" s="182" t="s">
        <v>1875</v>
      </c>
      <c r="C927" s="160">
        <v>4596</v>
      </c>
    </row>
    <row r="928" customHeight="1" spans="1:3">
      <c r="A928" s="182">
        <v>2130317</v>
      </c>
      <c r="B928" s="182" t="s">
        <v>1876</v>
      </c>
      <c r="C928" s="160"/>
    </row>
    <row r="929" customHeight="1" spans="1:3">
      <c r="A929" s="182">
        <v>2130318</v>
      </c>
      <c r="B929" s="182" t="s">
        <v>1877</v>
      </c>
      <c r="C929" s="160"/>
    </row>
    <row r="930" customHeight="1" spans="1:3">
      <c r="A930" s="182">
        <v>2130319</v>
      </c>
      <c r="B930" s="182" t="s">
        <v>1878</v>
      </c>
      <c r="C930" s="160"/>
    </row>
    <row r="931" customHeight="1" spans="1:3">
      <c r="A931" s="182">
        <v>2130321</v>
      </c>
      <c r="B931" s="182" t="s">
        <v>1879</v>
      </c>
      <c r="C931" s="160"/>
    </row>
    <row r="932" customHeight="1" spans="1:3">
      <c r="A932" s="182">
        <v>2130322</v>
      </c>
      <c r="B932" s="182" t="s">
        <v>1880</v>
      </c>
      <c r="C932" s="160"/>
    </row>
    <row r="933" customHeight="1" spans="1:3">
      <c r="A933" s="182">
        <v>2130333</v>
      </c>
      <c r="B933" s="182" t="s">
        <v>1854</v>
      </c>
      <c r="C933" s="160"/>
    </row>
    <row r="934" customHeight="1" spans="1:3">
      <c r="A934" s="182">
        <v>2130334</v>
      </c>
      <c r="B934" s="182" t="s">
        <v>1881</v>
      </c>
      <c r="C934" s="160"/>
    </row>
    <row r="935" customHeight="1" spans="1:3">
      <c r="A935" s="182">
        <v>2130335</v>
      </c>
      <c r="B935" s="182" t="s">
        <v>1882</v>
      </c>
      <c r="C935" s="160"/>
    </row>
    <row r="936" customHeight="1" spans="1:3">
      <c r="A936" s="182">
        <v>2130336</v>
      </c>
      <c r="B936" s="182" t="s">
        <v>1883</v>
      </c>
      <c r="C936" s="160"/>
    </row>
    <row r="937" customHeight="1" spans="1:3">
      <c r="A937" s="182">
        <v>2130337</v>
      </c>
      <c r="B937" s="182" t="s">
        <v>1884</v>
      </c>
      <c r="C937" s="160"/>
    </row>
    <row r="938" customHeight="1" spans="1:3">
      <c r="A938" s="182">
        <v>2130399</v>
      </c>
      <c r="B938" s="182" t="s">
        <v>1885</v>
      </c>
      <c r="C938" s="160">
        <v>89</v>
      </c>
    </row>
    <row r="939" customHeight="1" spans="1:3">
      <c r="A939" s="182">
        <v>21305</v>
      </c>
      <c r="B939" s="180" t="s">
        <v>1886</v>
      </c>
      <c r="C939" s="160">
        <f>SUM(C940:C949)</f>
        <v>4572</v>
      </c>
    </row>
    <row r="940" customHeight="1" spans="1:3">
      <c r="A940" s="182">
        <v>2130501</v>
      </c>
      <c r="B940" s="182" t="s">
        <v>1182</v>
      </c>
      <c r="C940" s="160">
        <v>130</v>
      </c>
    </row>
    <row r="941" customHeight="1" spans="1:3">
      <c r="A941" s="182">
        <v>2130502</v>
      </c>
      <c r="B941" s="182" t="s">
        <v>1183</v>
      </c>
      <c r="C941" s="160"/>
    </row>
    <row r="942" customHeight="1" spans="1:3">
      <c r="A942" s="182">
        <v>2130503</v>
      </c>
      <c r="B942" s="182" t="s">
        <v>1184</v>
      </c>
      <c r="C942" s="160"/>
    </row>
    <row r="943" customHeight="1" spans="1:3">
      <c r="A943" s="182">
        <v>2130504</v>
      </c>
      <c r="B943" s="182" t="s">
        <v>1887</v>
      </c>
      <c r="C943" s="160">
        <v>1746</v>
      </c>
    </row>
    <row r="944" customHeight="1" spans="1:3">
      <c r="A944" s="182">
        <v>2130505</v>
      </c>
      <c r="B944" s="182" t="s">
        <v>1888</v>
      </c>
      <c r="C944" s="160">
        <v>775</v>
      </c>
    </row>
    <row r="945" customHeight="1" spans="1:3">
      <c r="A945" s="182">
        <v>2130506</v>
      </c>
      <c r="B945" s="182" t="s">
        <v>1889</v>
      </c>
      <c r="C945" s="160">
        <v>27</v>
      </c>
    </row>
    <row r="946" customHeight="1" spans="1:3">
      <c r="A946" s="182">
        <v>2130507</v>
      </c>
      <c r="B946" s="182" t="s">
        <v>1890</v>
      </c>
      <c r="C946" s="160">
        <v>33</v>
      </c>
    </row>
    <row r="947" customHeight="1" spans="1:3">
      <c r="A947" s="182">
        <v>2130508</v>
      </c>
      <c r="B947" s="182" t="s">
        <v>1891</v>
      </c>
      <c r="C947" s="160"/>
    </row>
    <row r="948" customHeight="1" spans="1:3">
      <c r="A948" s="182">
        <v>2130550</v>
      </c>
      <c r="B948" s="182" t="s">
        <v>1892</v>
      </c>
      <c r="C948" s="160"/>
    </row>
    <row r="949" customHeight="1" spans="1:3">
      <c r="A949" s="182">
        <v>2130599</v>
      </c>
      <c r="B949" s="182" t="s">
        <v>1893</v>
      </c>
      <c r="C949" s="160">
        <v>1861</v>
      </c>
    </row>
    <row r="950" customHeight="1" spans="1:3">
      <c r="A950" s="182">
        <v>21307</v>
      </c>
      <c r="B950" s="180" t="s">
        <v>1894</v>
      </c>
      <c r="C950" s="160">
        <f>SUM(C951:C956)</f>
        <v>1651</v>
      </c>
    </row>
    <row r="951" customHeight="1" spans="1:3">
      <c r="A951" s="182">
        <v>2130701</v>
      </c>
      <c r="B951" s="182" t="s">
        <v>1895</v>
      </c>
      <c r="C951" s="160">
        <v>360</v>
      </c>
    </row>
    <row r="952" customHeight="1" spans="1:3">
      <c r="A952" s="182">
        <v>2130704</v>
      </c>
      <c r="B952" s="182" t="s">
        <v>1896</v>
      </c>
      <c r="C952" s="160"/>
    </row>
    <row r="953" customHeight="1" spans="1:3">
      <c r="A953" s="182">
        <v>2130705</v>
      </c>
      <c r="B953" s="182" t="s">
        <v>1897</v>
      </c>
      <c r="C953" s="160">
        <v>1106</v>
      </c>
    </row>
    <row r="954" customHeight="1" spans="1:3">
      <c r="A954" s="182">
        <v>2130706</v>
      </c>
      <c r="B954" s="182" t="s">
        <v>1898</v>
      </c>
      <c r="C954" s="160"/>
    </row>
    <row r="955" customHeight="1" spans="1:3">
      <c r="A955" s="182">
        <v>2130707</v>
      </c>
      <c r="B955" s="182" t="s">
        <v>1899</v>
      </c>
      <c r="C955" s="160">
        <v>117</v>
      </c>
    </row>
    <row r="956" customHeight="1" spans="1:3">
      <c r="A956" s="182">
        <v>2130799</v>
      </c>
      <c r="B956" s="182" t="s">
        <v>1900</v>
      </c>
      <c r="C956" s="160">
        <v>68</v>
      </c>
    </row>
    <row r="957" customHeight="1" spans="1:3">
      <c r="A957" s="182">
        <v>21308</v>
      </c>
      <c r="B957" s="180" t="s">
        <v>1901</v>
      </c>
      <c r="C957" s="160">
        <f>SUM(C958:C963)</f>
        <v>1015</v>
      </c>
    </row>
    <row r="958" customHeight="1" spans="1:3">
      <c r="A958" s="182">
        <v>2130801</v>
      </c>
      <c r="B958" s="182" t="s">
        <v>1902</v>
      </c>
      <c r="C958" s="160"/>
    </row>
    <row r="959" customHeight="1" spans="1:3">
      <c r="A959" s="182">
        <v>2130802</v>
      </c>
      <c r="B959" s="182" t="s">
        <v>1903</v>
      </c>
      <c r="C959" s="160"/>
    </row>
    <row r="960" customHeight="1" spans="1:3">
      <c r="A960" s="182">
        <v>2130803</v>
      </c>
      <c r="B960" s="182" t="s">
        <v>1904</v>
      </c>
      <c r="C960" s="160">
        <v>776</v>
      </c>
    </row>
    <row r="961" customHeight="1" spans="1:3">
      <c r="A961" s="182">
        <v>2130804</v>
      </c>
      <c r="B961" s="182" t="s">
        <v>1905</v>
      </c>
      <c r="C961" s="160">
        <v>239</v>
      </c>
    </row>
    <row r="962" customHeight="1" spans="1:3">
      <c r="A962" s="182">
        <v>2130805</v>
      </c>
      <c r="B962" s="182" t="s">
        <v>1906</v>
      </c>
      <c r="C962" s="160"/>
    </row>
    <row r="963" customHeight="1" spans="1:3">
      <c r="A963" s="182">
        <v>2130899</v>
      </c>
      <c r="B963" s="182" t="s">
        <v>1907</v>
      </c>
      <c r="C963" s="160"/>
    </row>
    <row r="964" customHeight="1" spans="1:3">
      <c r="A964" s="182">
        <v>21309</v>
      </c>
      <c r="B964" s="180" t="s">
        <v>1908</v>
      </c>
      <c r="C964" s="160">
        <f>SUM(C965:C966)</f>
        <v>816</v>
      </c>
    </row>
    <row r="965" customHeight="1" spans="1:3">
      <c r="A965" s="182">
        <v>2130901</v>
      </c>
      <c r="B965" s="182" t="s">
        <v>1909</v>
      </c>
      <c r="C965" s="160"/>
    </row>
    <row r="966" customHeight="1" spans="1:3">
      <c r="A966" s="182">
        <v>2130999</v>
      </c>
      <c r="B966" s="182" t="s">
        <v>1910</v>
      </c>
      <c r="C966" s="160">
        <v>816</v>
      </c>
    </row>
    <row r="967" customHeight="1" spans="1:3">
      <c r="A967" s="182">
        <v>21399</v>
      </c>
      <c r="B967" s="180" t="s">
        <v>1911</v>
      </c>
      <c r="C967" s="160">
        <f>C968+C969</f>
        <v>38</v>
      </c>
    </row>
    <row r="968" customHeight="1" spans="1:3">
      <c r="A968" s="182">
        <v>2139901</v>
      </c>
      <c r="B968" s="182" t="s">
        <v>1912</v>
      </c>
      <c r="C968" s="160"/>
    </row>
    <row r="969" customHeight="1" spans="1:3">
      <c r="A969" s="182">
        <v>2139999</v>
      </c>
      <c r="B969" s="182" t="s">
        <v>1913</v>
      </c>
      <c r="C969" s="160">
        <v>38</v>
      </c>
    </row>
    <row r="970" customHeight="1" spans="1:3">
      <c r="A970" s="182">
        <v>214</v>
      </c>
      <c r="B970" s="180" t="s">
        <v>1914</v>
      </c>
      <c r="C970" s="160">
        <f>SUM(C971,C994,C1004,C1014,C1019,C1026,C1031)</f>
        <v>11300</v>
      </c>
    </row>
    <row r="971" customHeight="1" spans="1:3">
      <c r="A971" s="182">
        <v>21401</v>
      </c>
      <c r="B971" s="180" t="s">
        <v>1915</v>
      </c>
      <c r="C971" s="160">
        <f>SUM(C972:C993)</f>
        <v>11048</v>
      </c>
    </row>
    <row r="972" customHeight="1" spans="1:3">
      <c r="A972" s="182">
        <v>2140101</v>
      </c>
      <c r="B972" s="182" t="s">
        <v>1182</v>
      </c>
      <c r="C972" s="160">
        <v>782</v>
      </c>
    </row>
    <row r="973" customHeight="1" spans="1:3">
      <c r="A973" s="182">
        <v>2140102</v>
      </c>
      <c r="B973" s="182" t="s">
        <v>1183</v>
      </c>
      <c r="C973" s="160"/>
    </row>
    <row r="974" customHeight="1" spans="1:3">
      <c r="A974" s="182">
        <v>2140103</v>
      </c>
      <c r="B974" s="182" t="s">
        <v>1184</v>
      </c>
      <c r="C974" s="160"/>
    </row>
    <row r="975" customHeight="1" spans="1:3">
      <c r="A975" s="182">
        <v>2140104</v>
      </c>
      <c r="B975" s="182" t="s">
        <v>1916</v>
      </c>
      <c r="C975" s="160">
        <v>7298</v>
      </c>
    </row>
    <row r="976" customHeight="1" spans="1:3">
      <c r="A976" s="182">
        <v>2140106</v>
      </c>
      <c r="B976" s="182" t="s">
        <v>1917</v>
      </c>
      <c r="C976" s="160">
        <v>1034</v>
      </c>
    </row>
    <row r="977" customHeight="1" spans="1:3">
      <c r="A977" s="182">
        <v>2140109</v>
      </c>
      <c r="B977" s="182" t="s">
        <v>1918</v>
      </c>
      <c r="C977" s="160"/>
    </row>
    <row r="978" customHeight="1" spans="1:3">
      <c r="A978" s="182">
        <v>2140110</v>
      </c>
      <c r="B978" s="182" t="s">
        <v>1919</v>
      </c>
      <c r="C978" s="160">
        <v>16</v>
      </c>
    </row>
    <row r="979" customHeight="1" spans="1:3">
      <c r="A979" s="182">
        <v>2140111</v>
      </c>
      <c r="B979" s="182" t="s">
        <v>1920</v>
      </c>
      <c r="C979" s="160"/>
    </row>
    <row r="980" customHeight="1" spans="1:3">
      <c r="A980" s="182">
        <v>2140112</v>
      </c>
      <c r="B980" s="182" t="s">
        <v>1921</v>
      </c>
      <c r="C980" s="160">
        <v>260</v>
      </c>
    </row>
    <row r="981" customHeight="1" spans="1:3">
      <c r="A981" s="182">
        <v>2140114</v>
      </c>
      <c r="B981" s="182" t="s">
        <v>1922</v>
      </c>
      <c r="C981" s="160"/>
    </row>
    <row r="982" customHeight="1" spans="1:3">
      <c r="A982" s="182">
        <v>2140122</v>
      </c>
      <c r="B982" s="182" t="s">
        <v>1923</v>
      </c>
      <c r="C982" s="160">
        <v>3</v>
      </c>
    </row>
    <row r="983" customHeight="1" spans="1:3">
      <c r="A983" s="182">
        <v>2140123</v>
      </c>
      <c r="B983" s="182" t="s">
        <v>1924</v>
      </c>
      <c r="C983" s="160"/>
    </row>
    <row r="984" customHeight="1" spans="1:3">
      <c r="A984" s="182">
        <v>2140127</v>
      </c>
      <c r="B984" s="182" t="s">
        <v>1925</v>
      </c>
      <c r="C984" s="160"/>
    </row>
    <row r="985" customHeight="1" spans="1:3">
      <c r="A985" s="182">
        <v>2140128</v>
      </c>
      <c r="B985" s="182" t="s">
        <v>1926</v>
      </c>
      <c r="C985" s="160"/>
    </row>
    <row r="986" customHeight="1" spans="1:3">
      <c r="A986" s="182">
        <v>2140129</v>
      </c>
      <c r="B986" s="182" t="s">
        <v>1927</v>
      </c>
      <c r="C986" s="160"/>
    </row>
    <row r="987" customHeight="1" spans="1:3">
      <c r="A987" s="182">
        <v>2140130</v>
      </c>
      <c r="B987" s="182" t="s">
        <v>1928</v>
      </c>
      <c r="C987" s="160"/>
    </row>
    <row r="988" customHeight="1" spans="1:3">
      <c r="A988" s="182">
        <v>2140131</v>
      </c>
      <c r="B988" s="182" t="s">
        <v>1929</v>
      </c>
      <c r="C988" s="160"/>
    </row>
    <row r="989" customHeight="1" spans="1:3">
      <c r="A989" s="182">
        <v>2140133</v>
      </c>
      <c r="B989" s="182" t="s">
        <v>1930</v>
      </c>
      <c r="C989" s="160"/>
    </row>
    <row r="990" customHeight="1" spans="1:3">
      <c r="A990" s="182">
        <v>2140136</v>
      </c>
      <c r="B990" s="182" t="s">
        <v>1931</v>
      </c>
      <c r="C990" s="160"/>
    </row>
    <row r="991" customHeight="1" spans="1:3">
      <c r="A991" s="182">
        <v>2140138</v>
      </c>
      <c r="B991" s="182" t="s">
        <v>1932</v>
      </c>
      <c r="C991" s="160"/>
    </row>
    <row r="992" customHeight="1" spans="1:3">
      <c r="A992" s="182">
        <v>2140139</v>
      </c>
      <c r="B992" s="182" t="s">
        <v>1933</v>
      </c>
      <c r="C992" s="160"/>
    </row>
    <row r="993" customHeight="1" spans="1:3">
      <c r="A993" s="182">
        <v>2140199</v>
      </c>
      <c r="B993" s="182" t="s">
        <v>1934</v>
      </c>
      <c r="C993" s="160">
        <v>1655</v>
      </c>
    </row>
    <row r="994" customHeight="1" spans="1:3">
      <c r="A994" s="182">
        <v>21402</v>
      </c>
      <c r="B994" s="180" t="s">
        <v>1935</v>
      </c>
      <c r="C994" s="160">
        <f>SUM(C995:C1003)</f>
        <v>0</v>
      </c>
    </row>
    <row r="995" customHeight="1" spans="1:3">
      <c r="A995" s="182">
        <v>2140201</v>
      </c>
      <c r="B995" s="182" t="s">
        <v>1182</v>
      </c>
      <c r="C995" s="160"/>
    </row>
    <row r="996" customHeight="1" spans="1:3">
      <c r="A996" s="182">
        <v>2140202</v>
      </c>
      <c r="B996" s="182" t="s">
        <v>1183</v>
      </c>
      <c r="C996" s="160"/>
    </row>
    <row r="997" customHeight="1" spans="1:3">
      <c r="A997" s="182">
        <v>2140203</v>
      </c>
      <c r="B997" s="182" t="s">
        <v>1184</v>
      </c>
      <c r="C997" s="160"/>
    </row>
    <row r="998" customHeight="1" spans="1:3">
      <c r="A998" s="182">
        <v>2140204</v>
      </c>
      <c r="B998" s="182" t="s">
        <v>1936</v>
      </c>
      <c r="C998" s="160"/>
    </row>
    <row r="999" customHeight="1" spans="1:3">
      <c r="A999" s="182">
        <v>2140205</v>
      </c>
      <c r="B999" s="182" t="s">
        <v>1937</v>
      </c>
      <c r="C999" s="160"/>
    </row>
    <row r="1000" customHeight="1" spans="1:3">
      <c r="A1000" s="182">
        <v>2140206</v>
      </c>
      <c r="B1000" s="182" t="s">
        <v>1938</v>
      </c>
      <c r="C1000" s="160"/>
    </row>
    <row r="1001" customHeight="1" spans="1:3">
      <c r="A1001" s="182">
        <v>2140207</v>
      </c>
      <c r="B1001" s="182" t="s">
        <v>1939</v>
      </c>
      <c r="C1001" s="160"/>
    </row>
    <row r="1002" customHeight="1" spans="1:3">
      <c r="A1002" s="182">
        <v>2140208</v>
      </c>
      <c r="B1002" s="182" t="s">
        <v>1940</v>
      </c>
      <c r="C1002" s="160"/>
    </row>
    <row r="1003" customHeight="1" spans="1:3">
      <c r="A1003" s="182">
        <v>2140299</v>
      </c>
      <c r="B1003" s="182" t="s">
        <v>1941</v>
      </c>
      <c r="C1003" s="160"/>
    </row>
    <row r="1004" customHeight="1" spans="1:3">
      <c r="A1004" s="182">
        <v>21403</v>
      </c>
      <c r="B1004" s="180" t="s">
        <v>1942</v>
      </c>
      <c r="C1004" s="160">
        <f>SUM(C1005:C1013)</f>
        <v>0</v>
      </c>
    </row>
    <row r="1005" customHeight="1" spans="1:3">
      <c r="A1005" s="182">
        <v>2140301</v>
      </c>
      <c r="B1005" s="182" t="s">
        <v>1182</v>
      </c>
      <c r="C1005" s="160"/>
    </row>
    <row r="1006" customHeight="1" spans="1:3">
      <c r="A1006" s="182">
        <v>2140302</v>
      </c>
      <c r="B1006" s="182" t="s">
        <v>1183</v>
      </c>
      <c r="C1006" s="160"/>
    </row>
    <row r="1007" customHeight="1" spans="1:3">
      <c r="A1007" s="182">
        <v>2140303</v>
      </c>
      <c r="B1007" s="182" t="s">
        <v>1184</v>
      </c>
      <c r="C1007" s="160"/>
    </row>
    <row r="1008" customHeight="1" spans="1:3">
      <c r="A1008" s="182">
        <v>2140304</v>
      </c>
      <c r="B1008" s="182" t="s">
        <v>1943</v>
      </c>
      <c r="C1008" s="160"/>
    </row>
    <row r="1009" customHeight="1" spans="1:3">
      <c r="A1009" s="182">
        <v>2140305</v>
      </c>
      <c r="B1009" s="182" t="s">
        <v>1944</v>
      </c>
      <c r="C1009" s="160"/>
    </row>
    <row r="1010" customHeight="1" spans="1:3">
      <c r="A1010" s="182">
        <v>2140306</v>
      </c>
      <c r="B1010" s="182" t="s">
        <v>1945</v>
      </c>
      <c r="C1010" s="160"/>
    </row>
    <row r="1011" customHeight="1" spans="1:3">
      <c r="A1011" s="182">
        <v>2140307</v>
      </c>
      <c r="B1011" s="182" t="s">
        <v>1946</v>
      </c>
      <c r="C1011" s="160"/>
    </row>
    <row r="1012" customHeight="1" spans="1:3">
      <c r="A1012" s="182">
        <v>2140308</v>
      </c>
      <c r="B1012" s="182" t="s">
        <v>1947</v>
      </c>
      <c r="C1012" s="160"/>
    </row>
    <row r="1013" customHeight="1" spans="1:3">
      <c r="A1013" s="182">
        <v>2140399</v>
      </c>
      <c r="B1013" s="182" t="s">
        <v>1948</v>
      </c>
      <c r="C1013" s="160"/>
    </row>
    <row r="1014" customHeight="1" spans="1:3">
      <c r="A1014" s="182">
        <v>21404</v>
      </c>
      <c r="B1014" s="180" t="s">
        <v>1949</v>
      </c>
      <c r="C1014" s="160">
        <f>SUM(C1015:C1018)</f>
        <v>249</v>
      </c>
    </row>
    <row r="1015" customHeight="1" spans="1:3">
      <c r="A1015" s="182">
        <v>2140401</v>
      </c>
      <c r="B1015" s="182" t="s">
        <v>1950</v>
      </c>
      <c r="C1015" s="160">
        <v>54</v>
      </c>
    </row>
    <row r="1016" customHeight="1" spans="1:3">
      <c r="A1016" s="182">
        <v>2140402</v>
      </c>
      <c r="B1016" s="182" t="s">
        <v>1951</v>
      </c>
      <c r="C1016" s="160">
        <v>195</v>
      </c>
    </row>
    <row r="1017" customHeight="1" spans="1:3">
      <c r="A1017" s="182">
        <v>2140403</v>
      </c>
      <c r="B1017" s="182" t="s">
        <v>1952</v>
      </c>
      <c r="C1017" s="160"/>
    </row>
    <row r="1018" customHeight="1" spans="1:3">
      <c r="A1018" s="182">
        <v>2140499</v>
      </c>
      <c r="B1018" s="182" t="s">
        <v>1953</v>
      </c>
      <c r="C1018" s="160"/>
    </row>
    <row r="1019" customHeight="1" spans="1:3">
      <c r="A1019" s="182">
        <v>21405</v>
      </c>
      <c r="B1019" s="180" t="s">
        <v>1954</v>
      </c>
      <c r="C1019" s="160">
        <f>SUM(C1020:C1025)</f>
        <v>0</v>
      </c>
    </row>
    <row r="1020" customHeight="1" spans="1:3">
      <c r="A1020" s="182">
        <v>2140501</v>
      </c>
      <c r="B1020" s="182" t="s">
        <v>1182</v>
      </c>
      <c r="C1020" s="160"/>
    </row>
    <row r="1021" customHeight="1" spans="1:3">
      <c r="A1021" s="182">
        <v>2140502</v>
      </c>
      <c r="B1021" s="182" t="s">
        <v>1183</v>
      </c>
      <c r="C1021" s="160"/>
    </row>
    <row r="1022" customHeight="1" spans="1:3">
      <c r="A1022" s="182">
        <v>2140503</v>
      </c>
      <c r="B1022" s="182" t="s">
        <v>1184</v>
      </c>
      <c r="C1022" s="160"/>
    </row>
    <row r="1023" customHeight="1" spans="1:3">
      <c r="A1023" s="182">
        <v>2140504</v>
      </c>
      <c r="B1023" s="182" t="s">
        <v>1940</v>
      </c>
      <c r="C1023" s="160"/>
    </row>
    <row r="1024" customHeight="1" spans="1:3">
      <c r="A1024" s="182">
        <v>2140505</v>
      </c>
      <c r="B1024" s="182" t="s">
        <v>1955</v>
      </c>
      <c r="C1024" s="160"/>
    </row>
    <row r="1025" customHeight="1" spans="1:3">
      <c r="A1025" s="182">
        <v>2140599</v>
      </c>
      <c r="B1025" s="182" t="s">
        <v>1956</v>
      </c>
      <c r="C1025" s="160"/>
    </row>
    <row r="1026" customHeight="1" spans="1:3">
      <c r="A1026" s="182">
        <v>21406</v>
      </c>
      <c r="B1026" s="180" t="s">
        <v>1957</v>
      </c>
      <c r="C1026" s="160">
        <f>SUM(C1027:C1030)</f>
        <v>0</v>
      </c>
    </row>
    <row r="1027" customHeight="1" spans="1:3">
      <c r="A1027" s="182">
        <v>2140601</v>
      </c>
      <c r="B1027" s="182" t="s">
        <v>1958</v>
      </c>
      <c r="C1027" s="160"/>
    </row>
    <row r="1028" customHeight="1" spans="1:3">
      <c r="A1028" s="182">
        <v>2140602</v>
      </c>
      <c r="B1028" s="182" t="s">
        <v>1959</v>
      </c>
      <c r="C1028" s="160"/>
    </row>
    <row r="1029" customHeight="1" spans="1:3">
      <c r="A1029" s="182">
        <v>2140603</v>
      </c>
      <c r="B1029" s="182" t="s">
        <v>1960</v>
      </c>
      <c r="C1029" s="160"/>
    </row>
    <row r="1030" customHeight="1" spans="1:3">
      <c r="A1030" s="182">
        <v>2140699</v>
      </c>
      <c r="B1030" s="182" t="s">
        <v>1961</v>
      </c>
      <c r="C1030" s="160"/>
    </row>
    <row r="1031" customHeight="1" spans="1:3">
      <c r="A1031" s="182">
        <v>21499</v>
      </c>
      <c r="B1031" s="180" t="s">
        <v>1962</v>
      </c>
      <c r="C1031" s="160">
        <f>SUM(C1032:C1033)</f>
        <v>3</v>
      </c>
    </row>
    <row r="1032" customHeight="1" spans="1:3">
      <c r="A1032" s="182">
        <v>2149901</v>
      </c>
      <c r="B1032" s="182" t="s">
        <v>1963</v>
      </c>
      <c r="C1032" s="160">
        <v>3</v>
      </c>
    </row>
    <row r="1033" customHeight="1" spans="1:3">
      <c r="A1033" s="182">
        <v>2149999</v>
      </c>
      <c r="B1033" s="182" t="s">
        <v>1964</v>
      </c>
      <c r="C1033" s="160"/>
    </row>
    <row r="1034" customHeight="1" spans="1:3">
      <c r="A1034" s="182">
        <v>215</v>
      </c>
      <c r="B1034" s="180" t="s">
        <v>1965</v>
      </c>
      <c r="C1034" s="160">
        <f>SUM(C1035,C1045,C1061,C1066,C1080,C1087,C1095)</f>
        <v>1400</v>
      </c>
    </row>
    <row r="1035" customHeight="1" spans="1:3">
      <c r="A1035" s="182">
        <v>21501</v>
      </c>
      <c r="B1035" s="180" t="s">
        <v>1966</v>
      </c>
      <c r="C1035" s="160">
        <f>SUM(C1036:C1044)</f>
        <v>0</v>
      </c>
    </row>
    <row r="1036" customHeight="1" spans="1:3">
      <c r="A1036" s="182">
        <v>2150101</v>
      </c>
      <c r="B1036" s="182" t="s">
        <v>1182</v>
      </c>
      <c r="C1036" s="160"/>
    </row>
    <row r="1037" customHeight="1" spans="1:3">
      <c r="A1037" s="182">
        <v>2150102</v>
      </c>
      <c r="B1037" s="182" t="s">
        <v>1183</v>
      </c>
      <c r="C1037" s="160"/>
    </row>
    <row r="1038" customHeight="1" spans="1:3">
      <c r="A1038" s="182">
        <v>2150103</v>
      </c>
      <c r="B1038" s="182" t="s">
        <v>1184</v>
      </c>
      <c r="C1038" s="160"/>
    </row>
    <row r="1039" customHeight="1" spans="1:3">
      <c r="A1039" s="182">
        <v>2150104</v>
      </c>
      <c r="B1039" s="182" t="s">
        <v>1967</v>
      </c>
      <c r="C1039" s="160"/>
    </row>
    <row r="1040" customHeight="1" spans="1:3">
      <c r="A1040" s="182">
        <v>2150105</v>
      </c>
      <c r="B1040" s="182" t="s">
        <v>1968</v>
      </c>
      <c r="C1040" s="160"/>
    </row>
    <row r="1041" customHeight="1" spans="1:3">
      <c r="A1041" s="182">
        <v>2150106</v>
      </c>
      <c r="B1041" s="182" t="s">
        <v>1969</v>
      </c>
      <c r="C1041" s="160"/>
    </row>
    <row r="1042" customHeight="1" spans="1:3">
      <c r="A1042" s="182">
        <v>2150107</v>
      </c>
      <c r="B1042" s="182" t="s">
        <v>1970</v>
      </c>
      <c r="C1042" s="160"/>
    </row>
    <row r="1043" customHeight="1" spans="1:3">
      <c r="A1043" s="182">
        <v>2150108</v>
      </c>
      <c r="B1043" s="182" t="s">
        <v>1971</v>
      </c>
      <c r="C1043" s="160"/>
    </row>
    <row r="1044" customHeight="1" spans="1:3">
      <c r="A1044" s="182">
        <v>2150199</v>
      </c>
      <c r="B1044" s="182" t="s">
        <v>1972</v>
      </c>
      <c r="C1044" s="160"/>
    </row>
    <row r="1045" customHeight="1" spans="1:3">
      <c r="A1045" s="182">
        <v>21502</v>
      </c>
      <c r="B1045" s="180" t="s">
        <v>1973</v>
      </c>
      <c r="C1045" s="160">
        <f>SUM(C1046:C1060)</f>
        <v>57</v>
      </c>
    </row>
    <row r="1046" customHeight="1" spans="1:3">
      <c r="A1046" s="182">
        <v>2150201</v>
      </c>
      <c r="B1046" s="182" t="s">
        <v>1182</v>
      </c>
      <c r="C1046" s="160"/>
    </row>
    <row r="1047" customHeight="1" spans="1:3">
      <c r="A1047" s="182">
        <v>2150202</v>
      </c>
      <c r="B1047" s="182" t="s">
        <v>1183</v>
      </c>
      <c r="C1047" s="160"/>
    </row>
    <row r="1048" customHeight="1" spans="1:3">
      <c r="A1048" s="182">
        <v>2150203</v>
      </c>
      <c r="B1048" s="182" t="s">
        <v>1184</v>
      </c>
      <c r="C1048" s="160"/>
    </row>
    <row r="1049" customHeight="1" spans="1:3">
      <c r="A1049" s="182">
        <v>2150204</v>
      </c>
      <c r="B1049" s="182" t="s">
        <v>1974</v>
      </c>
      <c r="C1049" s="160"/>
    </row>
    <row r="1050" customHeight="1" spans="1:3">
      <c r="A1050" s="182">
        <v>2150205</v>
      </c>
      <c r="B1050" s="182" t="s">
        <v>1975</v>
      </c>
      <c r="C1050" s="160"/>
    </row>
    <row r="1051" customHeight="1" spans="1:3">
      <c r="A1051" s="182">
        <v>2150206</v>
      </c>
      <c r="B1051" s="182" t="s">
        <v>1976</v>
      </c>
      <c r="C1051" s="160"/>
    </row>
    <row r="1052" customHeight="1" spans="1:3">
      <c r="A1052" s="182">
        <v>2150207</v>
      </c>
      <c r="B1052" s="182" t="s">
        <v>1977</v>
      </c>
      <c r="C1052" s="160"/>
    </row>
    <row r="1053" customHeight="1" spans="1:3">
      <c r="A1053" s="182">
        <v>2150208</v>
      </c>
      <c r="B1053" s="182" t="s">
        <v>1978</v>
      </c>
      <c r="C1053" s="160"/>
    </row>
    <row r="1054" customHeight="1" spans="1:3">
      <c r="A1054" s="182">
        <v>2150209</v>
      </c>
      <c r="B1054" s="182" t="s">
        <v>1979</v>
      </c>
      <c r="C1054" s="160"/>
    </row>
    <row r="1055" customHeight="1" spans="1:3">
      <c r="A1055" s="182">
        <v>2150210</v>
      </c>
      <c r="B1055" s="182" t="s">
        <v>1980</v>
      </c>
      <c r="C1055" s="160"/>
    </row>
    <row r="1056" customHeight="1" spans="1:3">
      <c r="A1056" s="182">
        <v>2150212</v>
      </c>
      <c r="B1056" s="182" t="s">
        <v>1981</v>
      </c>
      <c r="C1056" s="160"/>
    </row>
    <row r="1057" customHeight="1" spans="1:3">
      <c r="A1057" s="182">
        <v>2150213</v>
      </c>
      <c r="B1057" s="182" t="s">
        <v>1982</v>
      </c>
      <c r="C1057" s="160"/>
    </row>
    <row r="1058" customHeight="1" spans="1:3">
      <c r="A1058" s="182">
        <v>2150214</v>
      </c>
      <c r="B1058" s="182" t="s">
        <v>1983</v>
      </c>
      <c r="C1058" s="160"/>
    </row>
    <row r="1059" customHeight="1" spans="1:3">
      <c r="A1059" s="182">
        <v>2150215</v>
      </c>
      <c r="B1059" s="182" t="s">
        <v>1984</v>
      </c>
      <c r="C1059" s="160"/>
    </row>
    <row r="1060" customHeight="1" spans="1:3">
      <c r="A1060" s="182">
        <v>2150299</v>
      </c>
      <c r="B1060" s="182" t="s">
        <v>1985</v>
      </c>
      <c r="C1060" s="160">
        <v>57</v>
      </c>
    </row>
    <row r="1061" customHeight="1" spans="1:3">
      <c r="A1061" s="182">
        <v>21503</v>
      </c>
      <c r="B1061" s="180" t="s">
        <v>1986</v>
      </c>
      <c r="C1061" s="160">
        <f>SUM(C1062:C1065)</f>
        <v>0</v>
      </c>
    </row>
    <row r="1062" customHeight="1" spans="1:3">
      <c r="A1062" s="182">
        <v>2150301</v>
      </c>
      <c r="B1062" s="182" t="s">
        <v>1182</v>
      </c>
      <c r="C1062" s="160"/>
    </row>
    <row r="1063" customHeight="1" spans="1:3">
      <c r="A1063" s="182">
        <v>2150302</v>
      </c>
      <c r="B1063" s="182" t="s">
        <v>1183</v>
      </c>
      <c r="C1063" s="160"/>
    </row>
    <row r="1064" customHeight="1" spans="1:3">
      <c r="A1064" s="182">
        <v>2150303</v>
      </c>
      <c r="B1064" s="182" t="s">
        <v>1184</v>
      </c>
      <c r="C1064" s="160"/>
    </row>
    <row r="1065" customHeight="1" spans="1:3">
      <c r="A1065" s="182">
        <v>2150399</v>
      </c>
      <c r="B1065" s="182" t="s">
        <v>1987</v>
      </c>
      <c r="C1065" s="160"/>
    </row>
    <row r="1066" customHeight="1" spans="1:3">
      <c r="A1066" s="182">
        <v>21505</v>
      </c>
      <c r="B1066" s="180" t="s">
        <v>1988</v>
      </c>
      <c r="C1066" s="160">
        <f>SUM(C1067:C1079)</f>
        <v>1303</v>
      </c>
    </row>
    <row r="1067" customHeight="1" spans="1:3">
      <c r="A1067" s="182">
        <v>2150501</v>
      </c>
      <c r="B1067" s="182" t="s">
        <v>1182</v>
      </c>
      <c r="C1067" s="160">
        <v>255</v>
      </c>
    </row>
    <row r="1068" customHeight="1" spans="1:3">
      <c r="A1068" s="182">
        <v>2150502</v>
      </c>
      <c r="B1068" s="182" t="s">
        <v>1183</v>
      </c>
      <c r="C1068" s="160"/>
    </row>
    <row r="1069" customHeight="1" spans="1:3">
      <c r="A1069" s="182">
        <v>2150503</v>
      </c>
      <c r="B1069" s="182" t="s">
        <v>1184</v>
      </c>
      <c r="C1069" s="160"/>
    </row>
    <row r="1070" customHeight="1" spans="1:3">
      <c r="A1070" s="182">
        <v>2150505</v>
      </c>
      <c r="B1070" s="182" t="s">
        <v>1989</v>
      </c>
      <c r="C1070" s="160"/>
    </row>
    <row r="1071" customHeight="1" spans="1:3">
      <c r="A1071" s="182">
        <v>2150506</v>
      </c>
      <c r="B1071" s="182" t="s">
        <v>1990</v>
      </c>
      <c r="C1071" s="160"/>
    </row>
    <row r="1072" customHeight="1" spans="1:3">
      <c r="A1072" s="182">
        <v>2150507</v>
      </c>
      <c r="B1072" s="182" t="s">
        <v>1991</v>
      </c>
      <c r="C1072" s="160"/>
    </row>
    <row r="1073" customHeight="1" spans="1:3">
      <c r="A1073" s="182">
        <v>2150508</v>
      </c>
      <c r="B1073" s="182" t="s">
        <v>1992</v>
      </c>
      <c r="C1073" s="160"/>
    </row>
    <row r="1074" customHeight="1" spans="1:3">
      <c r="A1074" s="182">
        <v>2150509</v>
      </c>
      <c r="B1074" s="182" t="s">
        <v>1993</v>
      </c>
      <c r="C1074" s="160"/>
    </row>
    <row r="1075" customHeight="1" spans="1:3">
      <c r="A1075" s="182">
        <v>2150510</v>
      </c>
      <c r="B1075" s="182" t="s">
        <v>1994</v>
      </c>
      <c r="C1075" s="160"/>
    </row>
    <row r="1076" customHeight="1" spans="1:3">
      <c r="A1076" s="182">
        <v>2150511</v>
      </c>
      <c r="B1076" s="182" t="s">
        <v>1995</v>
      </c>
      <c r="C1076" s="160"/>
    </row>
    <row r="1077" customHeight="1" spans="1:3">
      <c r="A1077" s="182">
        <v>2150513</v>
      </c>
      <c r="B1077" s="182" t="s">
        <v>1940</v>
      </c>
      <c r="C1077" s="160"/>
    </row>
    <row r="1078" customHeight="1" spans="1:3">
      <c r="A1078" s="182">
        <v>2150515</v>
      </c>
      <c r="B1078" s="182" t="s">
        <v>1996</v>
      </c>
      <c r="C1078" s="160"/>
    </row>
    <row r="1079" customHeight="1" spans="1:3">
      <c r="A1079" s="182">
        <v>2150599</v>
      </c>
      <c r="B1079" s="182" t="s">
        <v>1997</v>
      </c>
      <c r="C1079" s="160">
        <v>1048</v>
      </c>
    </row>
    <row r="1080" customHeight="1" spans="1:3">
      <c r="A1080" s="182">
        <v>21507</v>
      </c>
      <c r="B1080" s="180" t="s">
        <v>1998</v>
      </c>
      <c r="C1080" s="160">
        <f>SUM(C1081:C1086)</f>
        <v>0</v>
      </c>
    </row>
    <row r="1081" customHeight="1" spans="1:3">
      <c r="A1081" s="182">
        <v>2150701</v>
      </c>
      <c r="B1081" s="182" t="s">
        <v>1182</v>
      </c>
      <c r="C1081" s="160"/>
    </row>
    <row r="1082" customHeight="1" spans="1:3">
      <c r="A1082" s="182">
        <v>2150702</v>
      </c>
      <c r="B1082" s="182" t="s">
        <v>1183</v>
      </c>
      <c r="C1082" s="160"/>
    </row>
    <row r="1083" customHeight="1" spans="1:3">
      <c r="A1083" s="182">
        <v>2150703</v>
      </c>
      <c r="B1083" s="182" t="s">
        <v>1184</v>
      </c>
      <c r="C1083" s="160"/>
    </row>
    <row r="1084" customHeight="1" spans="1:3">
      <c r="A1084" s="182">
        <v>2150704</v>
      </c>
      <c r="B1084" s="182" t="s">
        <v>1999</v>
      </c>
      <c r="C1084" s="160"/>
    </row>
    <row r="1085" customHeight="1" spans="1:3">
      <c r="A1085" s="182">
        <v>2150705</v>
      </c>
      <c r="B1085" s="182" t="s">
        <v>2000</v>
      </c>
      <c r="C1085" s="160"/>
    </row>
    <row r="1086" customHeight="1" spans="1:3">
      <c r="A1086" s="182">
        <v>2150799</v>
      </c>
      <c r="B1086" s="182" t="s">
        <v>2001</v>
      </c>
      <c r="C1086" s="160"/>
    </row>
    <row r="1087" customHeight="1" spans="1:3">
      <c r="A1087" s="182">
        <v>21508</v>
      </c>
      <c r="B1087" s="180" t="s">
        <v>2002</v>
      </c>
      <c r="C1087" s="160">
        <f>SUM(C1088:C1094)</f>
        <v>40</v>
      </c>
    </row>
    <row r="1088" customHeight="1" spans="1:3">
      <c r="A1088" s="182">
        <v>2150801</v>
      </c>
      <c r="B1088" s="182" t="s">
        <v>1182</v>
      </c>
      <c r="C1088" s="160"/>
    </row>
    <row r="1089" customHeight="1" spans="1:3">
      <c r="A1089" s="182">
        <v>2150802</v>
      </c>
      <c r="B1089" s="182" t="s">
        <v>1183</v>
      </c>
      <c r="C1089" s="160"/>
    </row>
    <row r="1090" customHeight="1" spans="1:3">
      <c r="A1090" s="182">
        <v>2150803</v>
      </c>
      <c r="B1090" s="182" t="s">
        <v>1184</v>
      </c>
      <c r="C1090" s="160"/>
    </row>
    <row r="1091" customHeight="1" spans="1:3">
      <c r="A1091" s="182">
        <v>2150804</v>
      </c>
      <c r="B1091" s="182" t="s">
        <v>2003</v>
      </c>
      <c r="C1091" s="160"/>
    </row>
    <row r="1092" customHeight="1" spans="1:3">
      <c r="A1092" s="182">
        <v>2150805</v>
      </c>
      <c r="B1092" s="182" t="s">
        <v>2004</v>
      </c>
      <c r="C1092" s="160">
        <v>40</v>
      </c>
    </row>
    <row r="1093" customHeight="1" spans="1:3">
      <c r="A1093" s="182">
        <v>2150806</v>
      </c>
      <c r="B1093" s="182" t="s">
        <v>2005</v>
      </c>
      <c r="C1093" s="160"/>
    </row>
    <row r="1094" customHeight="1" spans="1:3">
      <c r="A1094" s="182">
        <v>2150899</v>
      </c>
      <c r="B1094" s="182" t="s">
        <v>2006</v>
      </c>
      <c r="C1094" s="160"/>
    </row>
    <row r="1095" customHeight="1" spans="1:3">
      <c r="A1095" s="182">
        <v>21599</v>
      </c>
      <c r="B1095" s="180" t="s">
        <v>2007</v>
      </c>
      <c r="C1095" s="160">
        <f>SUM(C1096:C1100)</f>
        <v>0</v>
      </c>
    </row>
    <row r="1096" customHeight="1" spans="1:3">
      <c r="A1096" s="182">
        <v>2159901</v>
      </c>
      <c r="B1096" s="182" t="s">
        <v>2008</v>
      </c>
      <c r="C1096" s="160"/>
    </row>
    <row r="1097" customHeight="1" spans="1:3">
      <c r="A1097" s="182">
        <v>2159904</v>
      </c>
      <c r="B1097" s="182" t="s">
        <v>2009</v>
      </c>
      <c r="C1097" s="160"/>
    </row>
    <row r="1098" customHeight="1" spans="1:3">
      <c r="A1098" s="182">
        <v>2159905</v>
      </c>
      <c r="B1098" s="182" t="s">
        <v>2010</v>
      </c>
      <c r="C1098" s="160"/>
    </row>
    <row r="1099" customHeight="1" spans="1:3">
      <c r="A1099" s="182">
        <v>2159906</v>
      </c>
      <c r="B1099" s="182" t="s">
        <v>2011</v>
      </c>
      <c r="C1099" s="160"/>
    </row>
    <row r="1100" customHeight="1" spans="1:3">
      <c r="A1100" s="182">
        <v>2159999</v>
      </c>
      <c r="B1100" s="182" t="s">
        <v>2012</v>
      </c>
      <c r="C1100" s="160"/>
    </row>
    <row r="1101" customHeight="1" spans="1:3">
      <c r="A1101" s="182">
        <v>216</v>
      </c>
      <c r="B1101" s="180" t="s">
        <v>2013</v>
      </c>
      <c r="C1101" s="160">
        <f>SUM(C1102,C1112,C1118)</f>
        <v>1400</v>
      </c>
    </row>
    <row r="1102" customHeight="1" spans="1:3">
      <c r="A1102" s="182">
        <v>21602</v>
      </c>
      <c r="B1102" s="180" t="s">
        <v>2014</v>
      </c>
      <c r="C1102" s="160">
        <f>SUM(C1103:C1111)</f>
        <v>906</v>
      </c>
    </row>
    <row r="1103" customHeight="1" spans="1:3">
      <c r="A1103" s="182">
        <v>2160201</v>
      </c>
      <c r="B1103" s="182" t="s">
        <v>1182</v>
      </c>
      <c r="C1103" s="160">
        <v>172</v>
      </c>
    </row>
    <row r="1104" customHeight="1" spans="1:3">
      <c r="A1104" s="182">
        <v>2160202</v>
      </c>
      <c r="B1104" s="182" t="s">
        <v>1183</v>
      </c>
      <c r="C1104" s="160">
        <v>140</v>
      </c>
    </row>
    <row r="1105" customHeight="1" spans="1:3">
      <c r="A1105" s="182">
        <v>2160203</v>
      </c>
      <c r="B1105" s="182" t="s">
        <v>1184</v>
      </c>
      <c r="C1105" s="160">
        <v>0</v>
      </c>
    </row>
    <row r="1106" customHeight="1" spans="1:3">
      <c r="A1106" s="182">
        <v>2160216</v>
      </c>
      <c r="B1106" s="182" t="s">
        <v>2015</v>
      </c>
      <c r="C1106" s="160"/>
    </row>
    <row r="1107" customHeight="1" spans="1:3">
      <c r="A1107" s="182">
        <v>2160217</v>
      </c>
      <c r="B1107" s="182" t="s">
        <v>2016</v>
      </c>
      <c r="C1107" s="160"/>
    </row>
    <row r="1108" customHeight="1" spans="1:3">
      <c r="A1108" s="182">
        <v>2160218</v>
      </c>
      <c r="B1108" s="182" t="s">
        <v>2017</v>
      </c>
      <c r="C1108" s="160"/>
    </row>
    <row r="1109" customHeight="1" spans="1:3">
      <c r="A1109" s="182">
        <v>2160219</v>
      </c>
      <c r="B1109" s="182" t="s">
        <v>2018</v>
      </c>
      <c r="C1109" s="160"/>
    </row>
    <row r="1110" customHeight="1" spans="1:3">
      <c r="A1110" s="182">
        <v>2160250</v>
      </c>
      <c r="B1110" s="182" t="s">
        <v>1191</v>
      </c>
      <c r="C1110" s="160"/>
    </row>
    <row r="1111" customHeight="1" spans="1:3">
      <c r="A1111" s="182">
        <v>2160299</v>
      </c>
      <c r="B1111" s="182" t="s">
        <v>2019</v>
      </c>
      <c r="C1111" s="160">
        <v>594</v>
      </c>
    </row>
    <row r="1112" customHeight="1" spans="1:3">
      <c r="A1112" s="182">
        <v>21606</v>
      </c>
      <c r="B1112" s="180" t="s">
        <v>2020</v>
      </c>
      <c r="C1112" s="160">
        <f>SUM(C1113:C1117)</f>
        <v>124</v>
      </c>
    </row>
    <row r="1113" customHeight="1" spans="1:3">
      <c r="A1113" s="182">
        <v>2160601</v>
      </c>
      <c r="B1113" s="182" t="s">
        <v>1182</v>
      </c>
      <c r="C1113" s="160"/>
    </row>
    <row r="1114" customHeight="1" spans="1:3">
      <c r="A1114" s="182">
        <v>2160602</v>
      </c>
      <c r="B1114" s="182" t="s">
        <v>1183</v>
      </c>
      <c r="C1114" s="160"/>
    </row>
    <row r="1115" customHeight="1" spans="1:3">
      <c r="A1115" s="182">
        <v>2160603</v>
      </c>
      <c r="B1115" s="182" t="s">
        <v>1184</v>
      </c>
      <c r="C1115" s="160"/>
    </row>
    <row r="1116" customHeight="1" spans="1:3">
      <c r="A1116" s="182">
        <v>2160607</v>
      </c>
      <c r="B1116" s="182" t="s">
        <v>2021</v>
      </c>
      <c r="C1116" s="160"/>
    </row>
    <row r="1117" customHeight="1" spans="1:3">
      <c r="A1117" s="182">
        <v>2160699</v>
      </c>
      <c r="B1117" s="182" t="s">
        <v>2022</v>
      </c>
      <c r="C1117" s="160">
        <v>124</v>
      </c>
    </row>
    <row r="1118" customHeight="1" spans="1:3">
      <c r="A1118" s="182">
        <v>21699</v>
      </c>
      <c r="B1118" s="180" t="s">
        <v>2023</v>
      </c>
      <c r="C1118" s="160">
        <f>SUM(C1119:C1120)</f>
        <v>370</v>
      </c>
    </row>
    <row r="1119" customHeight="1" spans="1:3">
      <c r="A1119" s="182">
        <v>2169901</v>
      </c>
      <c r="B1119" s="182" t="s">
        <v>2024</v>
      </c>
      <c r="C1119" s="160"/>
    </row>
    <row r="1120" customHeight="1" spans="1:3">
      <c r="A1120" s="182">
        <v>2169999</v>
      </c>
      <c r="B1120" s="182" t="s">
        <v>2025</v>
      </c>
      <c r="C1120" s="160">
        <v>370</v>
      </c>
    </row>
    <row r="1121" customHeight="1" spans="1:3">
      <c r="A1121" s="182">
        <v>217</v>
      </c>
      <c r="B1121" s="180" t="s">
        <v>2026</v>
      </c>
      <c r="C1121" s="160">
        <f>SUM(C1122,C1129,C1139,C1145,C1148)</f>
        <v>20</v>
      </c>
    </row>
    <row r="1122" customHeight="1" spans="1:3">
      <c r="A1122" s="182">
        <v>21701</v>
      </c>
      <c r="B1122" s="180" t="s">
        <v>2027</v>
      </c>
      <c r="C1122" s="160">
        <f>SUM(C1123:C1128)</f>
        <v>0</v>
      </c>
    </row>
    <row r="1123" customHeight="1" spans="1:3">
      <c r="A1123" s="182">
        <v>2170101</v>
      </c>
      <c r="B1123" s="182" t="s">
        <v>1182</v>
      </c>
      <c r="C1123" s="160"/>
    </row>
    <row r="1124" customHeight="1" spans="1:3">
      <c r="A1124" s="182">
        <v>2170102</v>
      </c>
      <c r="B1124" s="182" t="s">
        <v>1183</v>
      </c>
      <c r="C1124" s="160"/>
    </row>
    <row r="1125" customHeight="1" spans="1:3">
      <c r="A1125" s="182">
        <v>2170103</v>
      </c>
      <c r="B1125" s="182" t="s">
        <v>1184</v>
      </c>
      <c r="C1125" s="160"/>
    </row>
    <row r="1126" customHeight="1" spans="1:3">
      <c r="A1126" s="182">
        <v>2170104</v>
      </c>
      <c r="B1126" s="182" t="s">
        <v>2028</v>
      </c>
      <c r="C1126" s="160"/>
    </row>
    <row r="1127" customHeight="1" spans="1:3">
      <c r="A1127" s="182">
        <v>2170150</v>
      </c>
      <c r="B1127" s="182" t="s">
        <v>1191</v>
      </c>
      <c r="C1127" s="160"/>
    </row>
    <row r="1128" customHeight="1" spans="1:3">
      <c r="A1128" s="182">
        <v>2170199</v>
      </c>
      <c r="B1128" s="182" t="s">
        <v>2029</v>
      </c>
      <c r="C1128" s="160"/>
    </row>
    <row r="1129" customHeight="1" spans="1:3">
      <c r="A1129" s="182">
        <v>21702</v>
      </c>
      <c r="B1129" s="180" t="s">
        <v>2030</v>
      </c>
      <c r="C1129" s="160">
        <f>SUM(C1130:C1138)</f>
        <v>0</v>
      </c>
    </row>
    <row r="1130" customHeight="1" spans="1:3">
      <c r="A1130" s="182">
        <v>2170201</v>
      </c>
      <c r="B1130" s="182" t="s">
        <v>2031</v>
      </c>
      <c r="C1130" s="160"/>
    </row>
    <row r="1131" customHeight="1" spans="1:3">
      <c r="A1131" s="182">
        <v>2170202</v>
      </c>
      <c r="B1131" s="182" t="s">
        <v>2032</v>
      </c>
      <c r="C1131" s="160"/>
    </row>
    <row r="1132" customHeight="1" spans="1:3">
      <c r="A1132" s="182">
        <v>2170203</v>
      </c>
      <c r="B1132" s="182" t="s">
        <v>2033</v>
      </c>
      <c r="C1132" s="160"/>
    </row>
    <row r="1133" customHeight="1" spans="1:3">
      <c r="A1133" s="182">
        <v>2170204</v>
      </c>
      <c r="B1133" s="182" t="s">
        <v>2034</v>
      </c>
      <c r="C1133" s="160"/>
    </row>
    <row r="1134" customHeight="1" spans="1:3">
      <c r="A1134" s="182">
        <v>2170205</v>
      </c>
      <c r="B1134" s="182" t="s">
        <v>2035</v>
      </c>
      <c r="C1134" s="160"/>
    </row>
    <row r="1135" customHeight="1" spans="1:3">
      <c r="A1135" s="182">
        <v>2170206</v>
      </c>
      <c r="B1135" s="182" t="s">
        <v>2036</v>
      </c>
      <c r="C1135" s="160"/>
    </row>
    <row r="1136" customHeight="1" spans="1:3">
      <c r="A1136" s="182">
        <v>2170207</v>
      </c>
      <c r="B1136" s="182" t="s">
        <v>2037</v>
      </c>
      <c r="C1136" s="160"/>
    </row>
    <row r="1137" customHeight="1" spans="1:3">
      <c r="A1137" s="182">
        <v>2170208</v>
      </c>
      <c r="B1137" s="182" t="s">
        <v>2038</v>
      </c>
      <c r="C1137" s="160"/>
    </row>
    <row r="1138" customHeight="1" spans="1:3">
      <c r="A1138" s="182">
        <v>2170299</v>
      </c>
      <c r="B1138" s="182" t="s">
        <v>2039</v>
      </c>
      <c r="C1138" s="160"/>
    </row>
    <row r="1139" customHeight="1" spans="1:3">
      <c r="A1139" s="182">
        <v>21703</v>
      </c>
      <c r="B1139" s="180" t="s">
        <v>2040</v>
      </c>
      <c r="C1139" s="160">
        <f>SUM(C1140:C1144)</f>
        <v>12</v>
      </c>
    </row>
    <row r="1140" customHeight="1" spans="1:3">
      <c r="A1140" s="182">
        <v>2170301</v>
      </c>
      <c r="B1140" s="182" t="s">
        <v>2041</v>
      </c>
      <c r="C1140" s="160"/>
    </row>
    <row r="1141" customHeight="1" spans="1:3">
      <c r="A1141" s="182">
        <v>2170302</v>
      </c>
      <c r="B1141" s="182" t="s">
        <v>2042</v>
      </c>
      <c r="C1141" s="160"/>
    </row>
    <row r="1142" customHeight="1" spans="1:3">
      <c r="A1142" s="182">
        <v>2170303</v>
      </c>
      <c r="B1142" s="182" t="s">
        <v>2043</v>
      </c>
      <c r="C1142" s="160"/>
    </row>
    <row r="1143" customHeight="1" spans="1:3">
      <c r="A1143" s="182">
        <v>2170304</v>
      </c>
      <c r="B1143" s="182" t="s">
        <v>2044</v>
      </c>
      <c r="C1143" s="160"/>
    </row>
    <row r="1144" customHeight="1" spans="1:3">
      <c r="A1144" s="182">
        <v>2170399</v>
      </c>
      <c r="B1144" s="182" t="s">
        <v>2045</v>
      </c>
      <c r="C1144" s="160">
        <v>12</v>
      </c>
    </row>
    <row r="1145" customHeight="1" spans="1:3">
      <c r="A1145" s="182">
        <v>21704</v>
      </c>
      <c r="B1145" s="180" t="s">
        <v>2046</v>
      </c>
      <c r="C1145" s="160">
        <f>SUM(C1146:C1147)</f>
        <v>0</v>
      </c>
    </row>
    <row r="1146" customHeight="1" spans="1:3">
      <c r="A1146" s="182">
        <v>2170401</v>
      </c>
      <c r="B1146" s="182" t="s">
        <v>2047</v>
      </c>
      <c r="C1146" s="160"/>
    </row>
    <row r="1147" customHeight="1" spans="1:3">
      <c r="A1147" s="182">
        <v>2170499</v>
      </c>
      <c r="B1147" s="182" t="s">
        <v>2048</v>
      </c>
      <c r="C1147" s="160"/>
    </row>
    <row r="1148" customHeight="1" spans="1:3">
      <c r="A1148" s="182">
        <v>21799</v>
      </c>
      <c r="B1148" s="180" t="s">
        <v>2049</v>
      </c>
      <c r="C1148" s="160">
        <f>SUM(C1149:C1150)</f>
        <v>8</v>
      </c>
    </row>
    <row r="1149" customHeight="1" spans="1:3">
      <c r="A1149" s="182">
        <v>2179901</v>
      </c>
      <c r="B1149" s="182" t="s">
        <v>2050</v>
      </c>
      <c r="C1149" s="160"/>
    </row>
    <row r="1150" customHeight="1" spans="1:3">
      <c r="A1150" s="182">
        <v>2179902</v>
      </c>
      <c r="B1150" s="182" t="s">
        <v>2051</v>
      </c>
      <c r="C1150" s="160">
        <v>8</v>
      </c>
    </row>
    <row r="1151" customHeight="1" spans="1:3">
      <c r="A1151" s="182">
        <v>219</v>
      </c>
      <c r="B1151" s="180" t="s">
        <v>2052</v>
      </c>
      <c r="C1151" s="160">
        <f>SUM(C1152:C1160)</f>
        <v>0</v>
      </c>
    </row>
    <row r="1152" customHeight="1" spans="1:3">
      <c r="A1152" s="182">
        <v>21901</v>
      </c>
      <c r="B1152" s="180" t="s">
        <v>2053</v>
      </c>
      <c r="C1152" s="160"/>
    </row>
    <row r="1153" customHeight="1" spans="1:3">
      <c r="A1153" s="182">
        <v>21902</v>
      </c>
      <c r="B1153" s="180" t="s">
        <v>2054</v>
      </c>
      <c r="C1153" s="160"/>
    </row>
    <row r="1154" customHeight="1" spans="1:3">
      <c r="A1154" s="182">
        <v>21903</v>
      </c>
      <c r="B1154" s="180" t="s">
        <v>2055</v>
      </c>
      <c r="C1154" s="160"/>
    </row>
    <row r="1155" customHeight="1" spans="1:3">
      <c r="A1155" s="182">
        <v>21904</v>
      </c>
      <c r="B1155" s="180" t="s">
        <v>2056</v>
      </c>
      <c r="C1155" s="160"/>
    </row>
    <row r="1156" customHeight="1" spans="1:3">
      <c r="A1156" s="182">
        <v>21905</v>
      </c>
      <c r="B1156" s="180" t="s">
        <v>2057</v>
      </c>
      <c r="C1156" s="160"/>
    </row>
    <row r="1157" customHeight="1" spans="1:3">
      <c r="A1157" s="182">
        <v>21906</v>
      </c>
      <c r="B1157" s="180" t="s">
        <v>2058</v>
      </c>
      <c r="C1157" s="160"/>
    </row>
    <row r="1158" customHeight="1" spans="1:3">
      <c r="A1158" s="182">
        <v>21907</v>
      </c>
      <c r="B1158" s="180" t="s">
        <v>2059</v>
      </c>
      <c r="C1158" s="160"/>
    </row>
    <row r="1159" customHeight="1" spans="1:3">
      <c r="A1159" s="182">
        <v>21908</v>
      </c>
      <c r="B1159" s="180" t="s">
        <v>2060</v>
      </c>
      <c r="C1159" s="160"/>
    </row>
    <row r="1160" customHeight="1" spans="1:3">
      <c r="A1160" s="182">
        <v>21999</v>
      </c>
      <c r="B1160" s="180" t="s">
        <v>2061</v>
      </c>
      <c r="C1160" s="160"/>
    </row>
    <row r="1161" customHeight="1" spans="1:3">
      <c r="A1161" s="182">
        <v>220</v>
      </c>
      <c r="B1161" s="180" t="s">
        <v>2062</v>
      </c>
      <c r="C1161" s="160">
        <f>SUM(C1162,C1189,C1204)</f>
        <v>1500</v>
      </c>
    </row>
    <row r="1162" customHeight="1" spans="1:3">
      <c r="A1162" s="182">
        <v>22001</v>
      </c>
      <c r="B1162" s="180" t="s">
        <v>2063</v>
      </c>
      <c r="C1162" s="160">
        <f>SUM(C1163:C1188)</f>
        <v>1500</v>
      </c>
    </row>
    <row r="1163" customHeight="1" spans="1:3">
      <c r="A1163" s="182">
        <v>2200101</v>
      </c>
      <c r="B1163" s="182" t="s">
        <v>1182</v>
      </c>
      <c r="C1163" s="160">
        <v>600</v>
      </c>
    </row>
    <row r="1164" customHeight="1" spans="1:3">
      <c r="A1164" s="182">
        <v>2200102</v>
      </c>
      <c r="B1164" s="182" t="s">
        <v>1183</v>
      </c>
      <c r="C1164" s="160"/>
    </row>
    <row r="1165" customHeight="1" spans="1:3">
      <c r="A1165" s="182">
        <v>2200103</v>
      </c>
      <c r="B1165" s="182" t="s">
        <v>1184</v>
      </c>
      <c r="C1165" s="160"/>
    </row>
    <row r="1166" customHeight="1" spans="1:3">
      <c r="A1166" s="182">
        <v>2200104</v>
      </c>
      <c r="B1166" s="182" t="s">
        <v>2064</v>
      </c>
      <c r="C1166" s="160"/>
    </row>
    <row r="1167" customHeight="1" spans="1:3">
      <c r="A1167" s="182">
        <v>2200106</v>
      </c>
      <c r="B1167" s="182" t="s">
        <v>2065</v>
      </c>
      <c r="C1167" s="160">
        <v>5</v>
      </c>
    </row>
    <row r="1168" customHeight="1" spans="1:3">
      <c r="A1168" s="182">
        <v>2200107</v>
      </c>
      <c r="B1168" s="182" t="s">
        <v>2066</v>
      </c>
      <c r="C1168" s="160">
        <v>239</v>
      </c>
    </row>
    <row r="1169" customHeight="1" spans="1:3">
      <c r="A1169" s="182">
        <v>2200108</v>
      </c>
      <c r="B1169" s="182" t="s">
        <v>2067</v>
      </c>
      <c r="C1169" s="160"/>
    </row>
    <row r="1170" customHeight="1" spans="1:3">
      <c r="A1170" s="182">
        <v>2200109</v>
      </c>
      <c r="B1170" s="182" t="s">
        <v>2068</v>
      </c>
      <c r="C1170" s="160"/>
    </row>
    <row r="1171" customHeight="1" spans="1:3">
      <c r="A1171" s="182">
        <v>2200112</v>
      </c>
      <c r="B1171" s="182" t="s">
        <v>2069</v>
      </c>
      <c r="C1171" s="160"/>
    </row>
    <row r="1172" customHeight="1" spans="1:3">
      <c r="A1172" s="182">
        <v>2200113</v>
      </c>
      <c r="B1172" s="182" t="s">
        <v>2070</v>
      </c>
      <c r="C1172" s="160"/>
    </row>
    <row r="1173" customHeight="1" spans="1:3">
      <c r="A1173" s="182">
        <v>2200114</v>
      </c>
      <c r="B1173" s="182" t="s">
        <v>2071</v>
      </c>
      <c r="C1173" s="160"/>
    </row>
    <row r="1174" customHeight="1" spans="1:3">
      <c r="A1174" s="182">
        <v>2200115</v>
      </c>
      <c r="B1174" s="182" t="s">
        <v>2072</v>
      </c>
      <c r="C1174" s="160"/>
    </row>
    <row r="1175" customHeight="1" spans="1:3">
      <c r="A1175" s="182">
        <v>2200116</v>
      </c>
      <c r="B1175" s="182" t="s">
        <v>2073</v>
      </c>
      <c r="C1175" s="160"/>
    </row>
    <row r="1176" customHeight="1" spans="1:3">
      <c r="A1176" s="182">
        <v>2200119</v>
      </c>
      <c r="B1176" s="182" t="s">
        <v>2074</v>
      </c>
      <c r="C1176" s="160"/>
    </row>
    <row r="1177" customHeight="1" spans="1:3">
      <c r="A1177" s="182">
        <v>2200120</v>
      </c>
      <c r="B1177" s="182" t="s">
        <v>2075</v>
      </c>
      <c r="C1177" s="160"/>
    </row>
    <row r="1178" customHeight="1" spans="1:3">
      <c r="A1178" s="182">
        <v>2200121</v>
      </c>
      <c r="B1178" s="182" t="s">
        <v>2076</v>
      </c>
      <c r="C1178" s="160"/>
    </row>
    <row r="1179" customHeight="1" spans="1:3">
      <c r="A1179" s="182">
        <v>2200122</v>
      </c>
      <c r="B1179" s="182" t="s">
        <v>2077</v>
      </c>
      <c r="C1179" s="160"/>
    </row>
    <row r="1180" customHeight="1" spans="1:3">
      <c r="A1180" s="182">
        <v>2200123</v>
      </c>
      <c r="B1180" s="182" t="s">
        <v>2078</v>
      </c>
      <c r="C1180" s="160"/>
    </row>
    <row r="1181" customHeight="1" spans="1:3">
      <c r="A1181" s="182">
        <v>2200124</v>
      </c>
      <c r="B1181" s="182" t="s">
        <v>2079</v>
      </c>
      <c r="C1181" s="160"/>
    </row>
    <row r="1182" customHeight="1" spans="1:3">
      <c r="A1182" s="182">
        <v>2200125</v>
      </c>
      <c r="B1182" s="182" t="s">
        <v>2080</v>
      </c>
      <c r="C1182" s="160"/>
    </row>
    <row r="1183" customHeight="1" spans="1:3">
      <c r="A1183" s="182">
        <v>2200126</v>
      </c>
      <c r="B1183" s="182" t="s">
        <v>2081</v>
      </c>
      <c r="C1183" s="160"/>
    </row>
    <row r="1184" customHeight="1" spans="1:3">
      <c r="A1184" s="182">
        <v>2200127</v>
      </c>
      <c r="B1184" s="182" t="s">
        <v>2082</v>
      </c>
      <c r="C1184" s="160"/>
    </row>
    <row r="1185" customHeight="1" spans="1:3">
      <c r="A1185" s="182">
        <v>2200128</v>
      </c>
      <c r="B1185" s="182" t="s">
        <v>2083</v>
      </c>
      <c r="C1185" s="160"/>
    </row>
    <row r="1186" customHeight="1" spans="1:3">
      <c r="A1186" s="182">
        <v>2200129</v>
      </c>
      <c r="B1186" s="182" t="s">
        <v>2084</v>
      </c>
      <c r="C1186" s="160"/>
    </row>
    <row r="1187" customHeight="1" spans="1:3">
      <c r="A1187" s="182">
        <v>2200150</v>
      </c>
      <c r="B1187" s="182" t="s">
        <v>1191</v>
      </c>
      <c r="C1187" s="160"/>
    </row>
    <row r="1188" customHeight="1" spans="1:3">
      <c r="A1188" s="182">
        <v>2200199</v>
      </c>
      <c r="B1188" s="182" t="s">
        <v>2085</v>
      </c>
      <c r="C1188" s="160">
        <v>656</v>
      </c>
    </row>
    <row r="1189" customHeight="1" spans="1:3">
      <c r="A1189" s="182">
        <v>22005</v>
      </c>
      <c r="B1189" s="180" t="s">
        <v>2086</v>
      </c>
      <c r="C1189" s="160">
        <f>SUM(C1190:C1203)</f>
        <v>0</v>
      </c>
    </row>
    <row r="1190" customHeight="1" spans="1:3">
      <c r="A1190" s="182">
        <v>2200501</v>
      </c>
      <c r="B1190" s="182" t="s">
        <v>1182</v>
      </c>
      <c r="C1190" s="160"/>
    </row>
    <row r="1191" customHeight="1" spans="1:3">
      <c r="A1191" s="182">
        <v>2200502</v>
      </c>
      <c r="B1191" s="182" t="s">
        <v>1183</v>
      </c>
      <c r="C1191" s="160"/>
    </row>
    <row r="1192" customHeight="1" spans="1:3">
      <c r="A1192" s="182">
        <v>2200503</v>
      </c>
      <c r="B1192" s="182" t="s">
        <v>1184</v>
      </c>
      <c r="C1192" s="160"/>
    </row>
    <row r="1193" customHeight="1" spans="1:3">
      <c r="A1193" s="182">
        <v>2200504</v>
      </c>
      <c r="B1193" s="182" t="s">
        <v>2087</v>
      </c>
      <c r="C1193" s="160"/>
    </row>
    <row r="1194" customHeight="1" spans="1:3">
      <c r="A1194" s="182">
        <v>2200506</v>
      </c>
      <c r="B1194" s="182" t="s">
        <v>2088</v>
      </c>
      <c r="C1194" s="160"/>
    </row>
    <row r="1195" customHeight="1" spans="1:3">
      <c r="A1195" s="182">
        <v>2200507</v>
      </c>
      <c r="B1195" s="182" t="s">
        <v>2089</v>
      </c>
      <c r="C1195" s="160"/>
    </row>
    <row r="1196" customHeight="1" spans="1:3">
      <c r="A1196" s="182">
        <v>2200508</v>
      </c>
      <c r="B1196" s="182" t="s">
        <v>2090</v>
      </c>
      <c r="C1196" s="160"/>
    </row>
    <row r="1197" customHeight="1" spans="1:3">
      <c r="A1197" s="182">
        <v>2200509</v>
      </c>
      <c r="B1197" s="182" t="s">
        <v>2091</v>
      </c>
      <c r="C1197" s="160"/>
    </row>
    <row r="1198" customHeight="1" spans="1:3">
      <c r="A1198" s="182">
        <v>2200510</v>
      </c>
      <c r="B1198" s="182" t="s">
        <v>2092</v>
      </c>
      <c r="C1198" s="160"/>
    </row>
    <row r="1199" customHeight="1" spans="1:3">
      <c r="A1199" s="182">
        <v>2200511</v>
      </c>
      <c r="B1199" s="182" t="s">
        <v>2093</v>
      </c>
      <c r="C1199" s="160"/>
    </row>
    <row r="1200" customHeight="1" spans="1:3">
      <c r="A1200" s="182">
        <v>2200512</v>
      </c>
      <c r="B1200" s="182" t="s">
        <v>2094</v>
      </c>
      <c r="C1200" s="160"/>
    </row>
    <row r="1201" customHeight="1" spans="1:3">
      <c r="A1201" s="182">
        <v>2200513</v>
      </c>
      <c r="B1201" s="182" t="s">
        <v>2095</v>
      </c>
      <c r="C1201" s="160"/>
    </row>
    <row r="1202" customHeight="1" spans="1:3">
      <c r="A1202" s="182">
        <v>2200514</v>
      </c>
      <c r="B1202" s="182" t="s">
        <v>2096</v>
      </c>
      <c r="C1202" s="160"/>
    </row>
    <row r="1203" customHeight="1" spans="1:3">
      <c r="A1203" s="182">
        <v>2200599</v>
      </c>
      <c r="B1203" s="182" t="s">
        <v>2097</v>
      </c>
      <c r="C1203" s="160"/>
    </row>
    <row r="1204" customHeight="1" spans="1:3">
      <c r="A1204" s="182">
        <v>22099</v>
      </c>
      <c r="B1204" s="180" t="s">
        <v>2098</v>
      </c>
      <c r="C1204" s="160">
        <f>C1205</f>
        <v>0</v>
      </c>
    </row>
    <row r="1205" customHeight="1" spans="1:3">
      <c r="A1205" s="182">
        <v>2209901</v>
      </c>
      <c r="B1205" s="182" t="s">
        <v>2099</v>
      </c>
      <c r="C1205" s="160"/>
    </row>
    <row r="1206" customHeight="1" spans="1:3">
      <c r="A1206" s="182">
        <v>221</v>
      </c>
      <c r="B1206" s="180" t="s">
        <v>2100</v>
      </c>
      <c r="C1206" s="160">
        <f>SUM(C1207,C1218,C1222)</f>
        <v>5000</v>
      </c>
    </row>
    <row r="1207" customHeight="1" spans="1:3">
      <c r="A1207" s="182">
        <v>22101</v>
      </c>
      <c r="B1207" s="180" t="s">
        <v>2101</v>
      </c>
      <c r="C1207" s="160">
        <f>SUM(C1208:C1217)</f>
        <v>3499</v>
      </c>
    </row>
    <row r="1208" customHeight="1" spans="1:3">
      <c r="A1208" s="182">
        <v>2210101</v>
      </c>
      <c r="B1208" s="182" t="s">
        <v>2102</v>
      </c>
      <c r="C1208" s="160"/>
    </row>
    <row r="1209" customHeight="1" spans="1:3">
      <c r="A1209" s="182">
        <v>2210102</v>
      </c>
      <c r="B1209" s="182" t="s">
        <v>2103</v>
      </c>
      <c r="C1209" s="160"/>
    </row>
    <row r="1210" customHeight="1" spans="1:3">
      <c r="A1210" s="182">
        <v>2210103</v>
      </c>
      <c r="B1210" s="182" t="s">
        <v>2104</v>
      </c>
      <c r="C1210" s="160">
        <v>500</v>
      </c>
    </row>
    <row r="1211" customHeight="1" spans="1:3">
      <c r="A1211" s="182">
        <v>2210104</v>
      </c>
      <c r="B1211" s="182" t="s">
        <v>2105</v>
      </c>
      <c r="C1211" s="160"/>
    </row>
    <row r="1212" customHeight="1" spans="1:3">
      <c r="A1212" s="182">
        <v>2210105</v>
      </c>
      <c r="B1212" s="182" t="s">
        <v>2106</v>
      </c>
      <c r="C1212" s="160">
        <v>321</v>
      </c>
    </row>
    <row r="1213" customHeight="1" spans="1:3">
      <c r="A1213" s="182">
        <v>2210106</v>
      </c>
      <c r="B1213" s="182" t="s">
        <v>2107</v>
      </c>
      <c r="C1213" s="160"/>
    </row>
    <row r="1214" customHeight="1" spans="1:3">
      <c r="A1214" s="182">
        <v>2210107</v>
      </c>
      <c r="B1214" s="182" t="s">
        <v>2108</v>
      </c>
      <c r="C1214" s="160"/>
    </row>
    <row r="1215" customHeight="1" spans="1:3">
      <c r="A1215" s="182">
        <v>2210108</v>
      </c>
      <c r="B1215" s="182" t="s">
        <v>2109</v>
      </c>
      <c r="C1215" s="160">
        <v>2178</v>
      </c>
    </row>
    <row r="1216" customHeight="1" spans="1:3">
      <c r="A1216" s="182">
        <v>2210109</v>
      </c>
      <c r="B1216" s="182" t="s">
        <v>2110</v>
      </c>
      <c r="C1216" s="160"/>
    </row>
    <row r="1217" customHeight="1" spans="1:3">
      <c r="A1217" s="182">
        <v>2210199</v>
      </c>
      <c r="B1217" s="182" t="s">
        <v>2111</v>
      </c>
      <c r="C1217" s="160">
        <v>500</v>
      </c>
    </row>
    <row r="1218" customHeight="1" spans="1:3">
      <c r="A1218" s="182">
        <v>22102</v>
      </c>
      <c r="B1218" s="180" t="s">
        <v>2112</v>
      </c>
      <c r="C1218" s="160">
        <f>SUM(C1219:C1221)</f>
        <v>1501</v>
      </c>
    </row>
    <row r="1219" customHeight="1" spans="1:3">
      <c r="A1219" s="182">
        <v>2210201</v>
      </c>
      <c r="B1219" s="182" t="s">
        <v>2113</v>
      </c>
      <c r="C1219" s="160">
        <v>1501</v>
      </c>
    </row>
    <row r="1220" customHeight="1" spans="1:3">
      <c r="A1220" s="182">
        <v>2210202</v>
      </c>
      <c r="B1220" s="182" t="s">
        <v>2114</v>
      </c>
      <c r="C1220" s="160"/>
    </row>
    <row r="1221" customHeight="1" spans="1:3">
      <c r="A1221" s="182">
        <v>2210203</v>
      </c>
      <c r="B1221" s="182" t="s">
        <v>2115</v>
      </c>
      <c r="C1221" s="160"/>
    </row>
    <row r="1222" customHeight="1" spans="1:3">
      <c r="A1222" s="182">
        <v>22103</v>
      </c>
      <c r="B1222" s="180" t="s">
        <v>2116</v>
      </c>
      <c r="C1222" s="160">
        <f>SUM(C1223:C1225)</f>
        <v>0</v>
      </c>
    </row>
    <row r="1223" customHeight="1" spans="1:3">
      <c r="A1223" s="182">
        <v>2210301</v>
      </c>
      <c r="B1223" s="182" t="s">
        <v>2117</v>
      </c>
      <c r="C1223" s="160"/>
    </row>
    <row r="1224" customHeight="1" spans="1:3">
      <c r="A1224" s="182">
        <v>2210302</v>
      </c>
      <c r="B1224" s="182" t="s">
        <v>2118</v>
      </c>
      <c r="C1224" s="160"/>
    </row>
    <row r="1225" customHeight="1" spans="1:3">
      <c r="A1225" s="182">
        <v>2210399</v>
      </c>
      <c r="B1225" s="182" t="s">
        <v>2119</v>
      </c>
      <c r="C1225" s="160"/>
    </row>
    <row r="1226" customHeight="1" spans="1:3">
      <c r="A1226" s="182">
        <v>222</v>
      </c>
      <c r="B1226" s="180" t="s">
        <v>2120</v>
      </c>
      <c r="C1226" s="160">
        <f>SUM(C1227,C1242,C1256,C1261,C1267)</f>
        <v>540</v>
      </c>
    </row>
    <row r="1227" customHeight="1" spans="1:3">
      <c r="A1227" s="182">
        <v>22201</v>
      </c>
      <c r="B1227" s="180" t="s">
        <v>2121</v>
      </c>
      <c r="C1227" s="160">
        <f>SUM(C1228:C1241)</f>
        <v>540</v>
      </c>
    </row>
    <row r="1228" customHeight="1" spans="1:3">
      <c r="A1228" s="182">
        <v>2220101</v>
      </c>
      <c r="B1228" s="182" t="s">
        <v>1182</v>
      </c>
      <c r="C1228" s="160">
        <v>80</v>
      </c>
    </row>
    <row r="1229" customHeight="1" spans="1:3">
      <c r="A1229" s="182">
        <v>2220102</v>
      </c>
      <c r="B1229" s="182" t="s">
        <v>1183</v>
      </c>
      <c r="C1229" s="160">
        <v>3</v>
      </c>
    </row>
    <row r="1230" customHeight="1" spans="1:3">
      <c r="A1230" s="182">
        <v>2220103</v>
      </c>
      <c r="B1230" s="182" t="s">
        <v>1184</v>
      </c>
      <c r="C1230" s="160"/>
    </row>
    <row r="1231" customHeight="1" spans="1:3">
      <c r="A1231" s="182">
        <v>2220104</v>
      </c>
      <c r="B1231" s="182" t="s">
        <v>2122</v>
      </c>
      <c r="C1231" s="160"/>
    </row>
    <row r="1232" customHeight="1" spans="1:3">
      <c r="A1232" s="182">
        <v>2220105</v>
      </c>
      <c r="B1232" s="182" t="s">
        <v>2123</v>
      </c>
      <c r="C1232" s="160"/>
    </row>
    <row r="1233" customHeight="1" spans="1:3">
      <c r="A1233" s="182">
        <v>2220106</v>
      </c>
      <c r="B1233" s="182" t="s">
        <v>2124</v>
      </c>
      <c r="C1233" s="160"/>
    </row>
    <row r="1234" customHeight="1" spans="1:3">
      <c r="A1234" s="182">
        <v>2220107</v>
      </c>
      <c r="B1234" s="182" t="s">
        <v>2125</v>
      </c>
      <c r="C1234" s="160"/>
    </row>
    <row r="1235" customHeight="1" spans="1:3">
      <c r="A1235" s="182">
        <v>2220112</v>
      </c>
      <c r="B1235" s="182" t="s">
        <v>2126</v>
      </c>
      <c r="C1235" s="160"/>
    </row>
    <row r="1236" customHeight="1" spans="1:3">
      <c r="A1236" s="182">
        <v>2220113</v>
      </c>
      <c r="B1236" s="182" t="s">
        <v>2127</v>
      </c>
      <c r="C1236" s="160"/>
    </row>
    <row r="1237" customHeight="1" spans="1:3">
      <c r="A1237" s="182">
        <v>2220114</v>
      </c>
      <c r="B1237" s="182" t="s">
        <v>2128</v>
      </c>
      <c r="C1237" s="160"/>
    </row>
    <row r="1238" customHeight="1" spans="1:3">
      <c r="A1238" s="182">
        <v>2220115</v>
      </c>
      <c r="B1238" s="182" t="s">
        <v>2129</v>
      </c>
      <c r="C1238" s="160">
        <v>56</v>
      </c>
    </row>
    <row r="1239" customHeight="1" spans="1:3">
      <c r="A1239" s="182">
        <v>2220118</v>
      </c>
      <c r="B1239" s="182" t="s">
        <v>2130</v>
      </c>
      <c r="C1239" s="160"/>
    </row>
    <row r="1240" customHeight="1" spans="1:3">
      <c r="A1240" s="182">
        <v>2220150</v>
      </c>
      <c r="B1240" s="182" t="s">
        <v>1191</v>
      </c>
      <c r="C1240" s="160"/>
    </row>
    <row r="1241" customHeight="1" spans="1:3">
      <c r="A1241" s="182">
        <v>2220199</v>
      </c>
      <c r="B1241" s="182" t="s">
        <v>2131</v>
      </c>
      <c r="C1241" s="160">
        <v>401</v>
      </c>
    </row>
    <row r="1242" customHeight="1" spans="1:3">
      <c r="A1242" s="182">
        <v>22202</v>
      </c>
      <c r="B1242" s="180" t="s">
        <v>2132</v>
      </c>
      <c r="C1242" s="160">
        <f>SUM(C1243:C1255)</f>
        <v>0</v>
      </c>
    </row>
    <row r="1243" customHeight="1" spans="1:3">
      <c r="A1243" s="182">
        <v>2220201</v>
      </c>
      <c r="B1243" s="182" t="s">
        <v>1182</v>
      </c>
      <c r="C1243" s="160"/>
    </row>
    <row r="1244" customHeight="1" spans="1:3">
      <c r="A1244" s="182">
        <v>2220202</v>
      </c>
      <c r="B1244" s="182" t="s">
        <v>1183</v>
      </c>
      <c r="C1244" s="160"/>
    </row>
    <row r="1245" customHeight="1" spans="1:3">
      <c r="A1245" s="182">
        <v>2220203</v>
      </c>
      <c r="B1245" s="182" t="s">
        <v>1184</v>
      </c>
      <c r="C1245" s="160"/>
    </row>
    <row r="1246" customHeight="1" spans="1:3">
      <c r="A1246" s="182">
        <v>2220204</v>
      </c>
      <c r="B1246" s="182" t="s">
        <v>2133</v>
      </c>
      <c r="C1246" s="160"/>
    </row>
    <row r="1247" customHeight="1" spans="1:3">
      <c r="A1247" s="182">
        <v>2220205</v>
      </c>
      <c r="B1247" s="182" t="s">
        <v>2134</v>
      </c>
      <c r="C1247" s="160"/>
    </row>
    <row r="1248" customHeight="1" spans="1:3">
      <c r="A1248" s="182">
        <v>2220206</v>
      </c>
      <c r="B1248" s="182" t="s">
        <v>2135</v>
      </c>
      <c r="C1248" s="160"/>
    </row>
    <row r="1249" customHeight="1" spans="1:3">
      <c r="A1249" s="182">
        <v>2220207</v>
      </c>
      <c r="B1249" s="182" t="s">
        <v>2136</v>
      </c>
      <c r="C1249" s="160"/>
    </row>
    <row r="1250" customHeight="1" spans="1:3">
      <c r="A1250" s="182">
        <v>2220209</v>
      </c>
      <c r="B1250" s="182" t="s">
        <v>2137</v>
      </c>
      <c r="C1250" s="160"/>
    </row>
    <row r="1251" customHeight="1" spans="1:3">
      <c r="A1251" s="182">
        <v>2220210</v>
      </c>
      <c r="B1251" s="182" t="s">
        <v>2138</v>
      </c>
      <c r="C1251" s="160"/>
    </row>
    <row r="1252" customHeight="1" spans="1:3">
      <c r="A1252" s="182">
        <v>2220211</v>
      </c>
      <c r="B1252" s="182" t="s">
        <v>2139</v>
      </c>
      <c r="C1252" s="160"/>
    </row>
    <row r="1253" customHeight="1" spans="1:3">
      <c r="A1253" s="182">
        <v>2220212</v>
      </c>
      <c r="B1253" s="182" t="s">
        <v>2140</v>
      </c>
      <c r="C1253" s="160"/>
    </row>
    <row r="1254" customHeight="1" spans="1:3">
      <c r="A1254" s="182">
        <v>2220250</v>
      </c>
      <c r="B1254" s="182" t="s">
        <v>1191</v>
      </c>
      <c r="C1254" s="160"/>
    </row>
    <row r="1255" customHeight="1" spans="1:3">
      <c r="A1255" s="182">
        <v>2220299</v>
      </c>
      <c r="B1255" s="182" t="s">
        <v>2141</v>
      </c>
      <c r="C1255" s="160"/>
    </row>
    <row r="1256" customHeight="1" spans="1:3">
      <c r="A1256" s="182">
        <v>22203</v>
      </c>
      <c r="B1256" s="180" t="s">
        <v>2142</v>
      </c>
      <c r="C1256" s="160">
        <f>SUM(C1257:C1260)</f>
        <v>0</v>
      </c>
    </row>
    <row r="1257" customHeight="1" spans="1:3">
      <c r="A1257" s="182">
        <v>2220301</v>
      </c>
      <c r="B1257" s="182" t="s">
        <v>2143</v>
      </c>
      <c r="C1257" s="160"/>
    </row>
    <row r="1258" customHeight="1" spans="1:3">
      <c r="A1258" s="182">
        <v>2220303</v>
      </c>
      <c r="B1258" s="182" t="s">
        <v>2144</v>
      </c>
      <c r="C1258" s="160"/>
    </row>
    <row r="1259" customHeight="1" spans="1:3">
      <c r="A1259" s="182">
        <v>2220304</v>
      </c>
      <c r="B1259" s="182" t="s">
        <v>2145</v>
      </c>
      <c r="C1259" s="160"/>
    </row>
    <row r="1260" customHeight="1" spans="1:3">
      <c r="A1260" s="182">
        <v>2220399</v>
      </c>
      <c r="B1260" s="182" t="s">
        <v>2146</v>
      </c>
      <c r="C1260" s="160"/>
    </row>
    <row r="1261" customHeight="1" spans="1:3">
      <c r="A1261" s="182">
        <v>22204</v>
      </c>
      <c r="B1261" s="180" t="s">
        <v>2147</v>
      </c>
      <c r="C1261" s="160">
        <f>SUM(C1262:C1266)</f>
        <v>0</v>
      </c>
    </row>
    <row r="1262" customHeight="1" spans="1:3">
      <c r="A1262" s="182">
        <v>2220401</v>
      </c>
      <c r="B1262" s="182" t="s">
        <v>2148</v>
      </c>
      <c r="C1262" s="160"/>
    </row>
    <row r="1263" customHeight="1" spans="1:3">
      <c r="A1263" s="182">
        <v>2220402</v>
      </c>
      <c r="B1263" s="182" t="s">
        <v>2149</v>
      </c>
      <c r="C1263" s="160"/>
    </row>
    <row r="1264" customHeight="1" spans="1:3">
      <c r="A1264" s="182">
        <v>2220403</v>
      </c>
      <c r="B1264" s="182" t="s">
        <v>2150</v>
      </c>
      <c r="C1264" s="160"/>
    </row>
    <row r="1265" customHeight="1" spans="1:3">
      <c r="A1265" s="182">
        <v>2220404</v>
      </c>
      <c r="B1265" s="182" t="s">
        <v>2151</v>
      </c>
      <c r="C1265" s="160"/>
    </row>
    <row r="1266" customHeight="1" spans="1:3">
      <c r="A1266" s="182">
        <v>2220499</v>
      </c>
      <c r="B1266" s="182" t="s">
        <v>2152</v>
      </c>
      <c r="C1266" s="160"/>
    </row>
    <row r="1267" customHeight="1" spans="1:3">
      <c r="A1267" s="182">
        <v>22205</v>
      </c>
      <c r="B1267" s="180" t="s">
        <v>2153</v>
      </c>
      <c r="C1267" s="160">
        <f>SUM(C1268:C1279)</f>
        <v>0</v>
      </c>
    </row>
    <row r="1268" customHeight="1" spans="1:3">
      <c r="A1268" s="182">
        <v>2220501</v>
      </c>
      <c r="B1268" s="182" t="s">
        <v>2154</v>
      </c>
      <c r="C1268" s="160"/>
    </row>
    <row r="1269" customHeight="1" spans="1:3">
      <c r="A1269" s="182">
        <v>2220502</v>
      </c>
      <c r="B1269" s="182" t="s">
        <v>2155</v>
      </c>
      <c r="C1269" s="160"/>
    </row>
    <row r="1270" customHeight="1" spans="1:3">
      <c r="A1270" s="182">
        <v>2220503</v>
      </c>
      <c r="B1270" s="182" t="s">
        <v>2156</v>
      </c>
      <c r="C1270" s="160"/>
    </row>
    <row r="1271" customHeight="1" spans="1:3">
      <c r="A1271" s="182">
        <v>2220504</v>
      </c>
      <c r="B1271" s="182" t="s">
        <v>2157</v>
      </c>
      <c r="C1271" s="160"/>
    </row>
    <row r="1272" customHeight="1" spans="1:3">
      <c r="A1272" s="182">
        <v>2220505</v>
      </c>
      <c r="B1272" s="182" t="s">
        <v>2158</v>
      </c>
      <c r="C1272" s="160"/>
    </row>
    <row r="1273" customHeight="1" spans="1:3">
      <c r="A1273" s="182">
        <v>2220506</v>
      </c>
      <c r="B1273" s="182" t="s">
        <v>2159</v>
      </c>
      <c r="C1273" s="160"/>
    </row>
    <row r="1274" customHeight="1" spans="1:3">
      <c r="A1274" s="182">
        <v>2220507</v>
      </c>
      <c r="B1274" s="182" t="s">
        <v>2160</v>
      </c>
      <c r="C1274" s="160"/>
    </row>
    <row r="1275" customHeight="1" spans="1:3">
      <c r="A1275" s="182">
        <v>2220508</v>
      </c>
      <c r="B1275" s="182" t="s">
        <v>2161</v>
      </c>
      <c r="C1275" s="160"/>
    </row>
    <row r="1276" customHeight="1" spans="1:3">
      <c r="A1276" s="182">
        <v>2220509</v>
      </c>
      <c r="B1276" s="182" t="s">
        <v>2162</v>
      </c>
      <c r="C1276" s="160"/>
    </row>
    <row r="1277" customHeight="1" spans="1:3">
      <c r="A1277" s="182">
        <v>2220510</v>
      </c>
      <c r="B1277" s="182" t="s">
        <v>2163</v>
      </c>
      <c r="C1277" s="160"/>
    </row>
    <row r="1278" customHeight="1" spans="1:3">
      <c r="A1278" s="182">
        <v>2220511</v>
      </c>
      <c r="B1278" s="182" t="s">
        <v>2164</v>
      </c>
      <c r="C1278" s="160"/>
    </row>
    <row r="1279" customHeight="1" spans="1:3">
      <c r="A1279" s="182">
        <v>2220599</v>
      </c>
      <c r="B1279" s="182" t="s">
        <v>2165</v>
      </c>
      <c r="C1279" s="160"/>
    </row>
    <row r="1280" customHeight="1" spans="1:3">
      <c r="A1280" s="182">
        <v>224</v>
      </c>
      <c r="B1280" s="180" t="s">
        <v>2166</v>
      </c>
      <c r="C1280" s="160">
        <f>SUM(C1281,C1293,C1299,C1305,C1313,C1326,C1330,C1336)</f>
        <v>1360</v>
      </c>
    </row>
    <row r="1281" customHeight="1" spans="1:3">
      <c r="A1281" s="182">
        <v>22401</v>
      </c>
      <c r="B1281" s="180" t="s">
        <v>2167</v>
      </c>
      <c r="C1281" s="160">
        <f>SUM(C1282:C1292)</f>
        <v>310</v>
      </c>
    </row>
    <row r="1282" customHeight="1" spans="1:3">
      <c r="A1282" s="182">
        <v>2240101</v>
      </c>
      <c r="B1282" s="182" t="s">
        <v>1182</v>
      </c>
      <c r="C1282" s="160">
        <v>260</v>
      </c>
    </row>
    <row r="1283" customHeight="1" spans="1:3">
      <c r="A1283" s="182">
        <v>2240102</v>
      </c>
      <c r="B1283" s="182" t="s">
        <v>1183</v>
      </c>
      <c r="C1283" s="160"/>
    </row>
    <row r="1284" customHeight="1" spans="1:3">
      <c r="A1284" s="182">
        <v>2240103</v>
      </c>
      <c r="B1284" s="182" t="s">
        <v>1184</v>
      </c>
      <c r="C1284" s="160"/>
    </row>
    <row r="1285" customHeight="1" spans="1:3">
      <c r="A1285" s="182">
        <v>2240104</v>
      </c>
      <c r="B1285" s="182" t="s">
        <v>2168</v>
      </c>
      <c r="C1285" s="160">
        <v>36</v>
      </c>
    </row>
    <row r="1286" customHeight="1" spans="1:3">
      <c r="A1286" s="182">
        <v>2240105</v>
      </c>
      <c r="B1286" s="182" t="s">
        <v>2169</v>
      </c>
      <c r="C1286" s="160"/>
    </row>
    <row r="1287" customHeight="1" spans="1:3">
      <c r="A1287" s="182">
        <v>2240106</v>
      </c>
      <c r="B1287" s="182" t="s">
        <v>2170</v>
      </c>
      <c r="C1287" s="160"/>
    </row>
    <row r="1288" customHeight="1" spans="1:3">
      <c r="A1288" s="182">
        <v>2240107</v>
      </c>
      <c r="B1288" s="182" t="s">
        <v>2171</v>
      </c>
      <c r="C1288" s="160"/>
    </row>
    <row r="1289" customHeight="1" spans="1:3">
      <c r="A1289" s="182">
        <v>2240108</v>
      </c>
      <c r="B1289" s="182" t="s">
        <v>2172</v>
      </c>
      <c r="C1289" s="160">
        <v>14</v>
      </c>
    </row>
    <row r="1290" customHeight="1" spans="1:3">
      <c r="A1290" s="182">
        <v>2240109</v>
      </c>
      <c r="B1290" s="182" t="s">
        <v>2173</v>
      </c>
      <c r="C1290" s="160"/>
    </row>
    <row r="1291" customHeight="1" spans="1:3">
      <c r="A1291" s="182">
        <v>2240150</v>
      </c>
      <c r="B1291" s="182" t="s">
        <v>1191</v>
      </c>
      <c r="C1291" s="160"/>
    </row>
    <row r="1292" customHeight="1" spans="1:3">
      <c r="A1292" s="182">
        <v>2240199</v>
      </c>
      <c r="B1292" s="182" t="s">
        <v>2174</v>
      </c>
      <c r="C1292" s="160"/>
    </row>
    <row r="1293" customHeight="1" spans="1:3">
      <c r="A1293" s="182">
        <v>22402</v>
      </c>
      <c r="B1293" s="180" t="s">
        <v>2175</v>
      </c>
      <c r="C1293" s="160">
        <f>SUM(C1294:C1298)</f>
        <v>490</v>
      </c>
    </row>
    <row r="1294" customHeight="1" spans="1:3">
      <c r="A1294" s="182">
        <v>2240201</v>
      </c>
      <c r="B1294" s="182" t="s">
        <v>1182</v>
      </c>
      <c r="C1294" s="160"/>
    </row>
    <row r="1295" customHeight="1" spans="1:3">
      <c r="A1295" s="182">
        <v>2240202</v>
      </c>
      <c r="B1295" s="182" t="s">
        <v>1183</v>
      </c>
      <c r="C1295" s="160"/>
    </row>
    <row r="1296" customHeight="1" spans="1:3">
      <c r="A1296" s="182">
        <v>2240203</v>
      </c>
      <c r="B1296" s="182" t="s">
        <v>1184</v>
      </c>
      <c r="C1296" s="160"/>
    </row>
    <row r="1297" customHeight="1" spans="1:3">
      <c r="A1297" s="182">
        <v>2240204</v>
      </c>
      <c r="B1297" s="182" t="s">
        <v>2176</v>
      </c>
      <c r="C1297" s="160">
        <v>480</v>
      </c>
    </row>
    <row r="1298" customHeight="1" spans="1:3">
      <c r="A1298" s="182">
        <v>2240299</v>
      </c>
      <c r="B1298" s="182" t="s">
        <v>2177</v>
      </c>
      <c r="C1298" s="160">
        <v>10</v>
      </c>
    </row>
    <row r="1299" customHeight="1" spans="1:3">
      <c r="A1299" s="182">
        <v>22403</v>
      </c>
      <c r="B1299" s="180" t="s">
        <v>2178</v>
      </c>
      <c r="C1299" s="160">
        <f>SUM(C1300:C1304)</f>
        <v>0</v>
      </c>
    </row>
    <row r="1300" customHeight="1" spans="1:3">
      <c r="A1300" s="182">
        <v>2240301</v>
      </c>
      <c r="B1300" s="182" t="s">
        <v>1182</v>
      </c>
      <c r="C1300" s="160"/>
    </row>
    <row r="1301" customHeight="1" spans="1:3">
      <c r="A1301" s="182">
        <v>2240302</v>
      </c>
      <c r="B1301" s="182" t="s">
        <v>1183</v>
      </c>
      <c r="C1301" s="160"/>
    </row>
    <row r="1302" customHeight="1" spans="1:3">
      <c r="A1302" s="182">
        <v>2240303</v>
      </c>
      <c r="B1302" s="182" t="s">
        <v>1184</v>
      </c>
      <c r="C1302" s="160"/>
    </row>
    <row r="1303" customHeight="1" spans="1:3">
      <c r="A1303" s="182">
        <v>2240304</v>
      </c>
      <c r="B1303" s="182" t="s">
        <v>2179</v>
      </c>
      <c r="C1303" s="160"/>
    </row>
    <row r="1304" customHeight="1" spans="1:3">
      <c r="A1304" s="182">
        <v>2240399</v>
      </c>
      <c r="B1304" s="182" t="s">
        <v>2180</v>
      </c>
      <c r="C1304" s="160"/>
    </row>
    <row r="1305" customHeight="1" spans="1:3">
      <c r="A1305" s="182">
        <v>22404</v>
      </c>
      <c r="B1305" s="180" t="s">
        <v>2181</v>
      </c>
      <c r="C1305" s="160">
        <f>SUM(C1306:C1312)</f>
        <v>0</v>
      </c>
    </row>
    <row r="1306" customHeight="1" spans="1:3">
      <c r="A1306" s="182">
        <v>2240401</v>
      </c>
      <c r="B1306" s="182" t="s">
        <v>1182</v>
      </c>
      <c r="C1306" s="160"/>
    </row>
    <row r="1307" customHeight="1" spans="1:3">
      <c r="A1307" s="182">
        <v>2240402</v>
      </c>
      <c r="B1307" s="182" t="s">
        <v>1183</v>
      </c>
      <c r="C1307" s="160"/>
    </row>
    <row r="1308" customHeight="1" spans="1:3">
      <c r="A1308" s="182">
        <v>2240403</v>
      </c>
      <c r="B1308" s="182" t="s">
        <v>1184</v>
      </c>
      <c r="C1308" s="160"/>
    </row>
    <row r="1309" customHeight="1" spans="1:3">
      <c r="A1309" s="182">
        <v>2240404</v>
      </c>
      <c r="B1309" s="182" t="s">
        <v>2182</v>
      </c>
      <c r="C1309" s="160"/>
    </row>
    <row r="1310" customHeight="1" spans="1:3">
      <c r="A1310" s="182">
        <v>2240405</v>
      </c>
      <c r="B1310" s="182" t="s">
        <v>2183</v>
      </c>
      <c r="C1310" s="160"/>
    </row>
    <row r="1311" customHeight="1" spans="1:3">
      <c r="A1311" s="182">
        <v>2240450</v>
      </c>
      <c r="B1311" s="182" t="s">
        <v>1191</v>
      </c>
      <c r="C1311" s="160"/>
    </row>
    <row r="1312" customHeight="1" spans="1:3">
      <c r="A1312" s="182">
        <v>2240499</v>
      </c>
      <c r="B1312" s="182" t="s">
        <v>2184</v>
      </c>
      <c r="C1312" s="160"/>
    </row>
    <row r="1313" customHeight="1" spans="1:3">
      <c r="A1313" s="182">
        <v>22405</v>
      </c>
      <c r="B1313" s="180" t="s">
        <v>2185</v>
      </c>
      <c r="C1313" s="160">
        <f>SUM(C1314:C1325)</f>
        <v>0</v>
      </c>
    </row>
    <row r="1314" customHeight="1" spans="1:3">
      <c r="A1314" s="182">
        <v>2240501</v>
      </c>
      <c r="B1314" s="182" t="s">
        <v>1182</v>
      </c>
      <c r="C1314" s="160"/>
    </row>
    <row r="1315" customHeight="1" spans="1:3">
      <c r="A1315" s="182">
        <v>2240502</v>
      </c>
      <c r="B1315" s="182" t="s">
        <v>1183</v>
      </c>
      <c r="C1315" s="160"/>
    </row>
    <row r="1316" customHeight="1" spans="1:3">
      <c r="A1316" s="182">
        <v>2240503</v>
      </c>
      <c r="B1316" s="182" t="s">
        <v>1184</v>
      </c>
      <c r="C1316" s="160"/>
    </row>
    <row r="1317" customHeight="1" spans="1:3">
      <c r="A1317" s="182">
        <v>2240504</v>
      </c>
      <c r="B1317" s="182" t="s">
        <v>2186</v>
      </c>
      <c r="C1317" s="160"/>
    </row>
    <row r="1318" customHeight="1" spans="1:3">
      <c r="A1318" s="182">
        <v>2240505</v>
      </c>
      <c r="B1318" s="182" t="s">
        <v>2187</v>
      </c>
      <c r="C1318" s="160"/>
    </row>
    <row r="1319" customHeight="1" spans="1:3">
      <c r="A1319" s="182">
        <v>2240506</v>
      </c>
      <c r="B1319" s="182" t="s">
        <v>2188</v>
      </c>
      <c r="C1319" s="160"/>
    </row>
    <row r="1320" customHeight="1" spans="1:3">
      <c r="A1320" s="182">
        <v>2240507</v>
      </c>
      <c r="B1320" s="182" t="s">
        <v>2189</v>
      </c>
      <c r="C1320" s="160"/>
    </row>
    <row r="1321" customHeight="1" spans="1:3">
      <c r="A1321" s="182">
        <v>2240508</v>
      </c>
      <c r="B1321" s="182" t="s">
        <v>2190</v>
      </c>
      <c r="C1321" s="160"/>
    </row>
    <row r="1322" customHeight="1" spans="1:3">
      <c r="A1322" s="182">
        <v>2240509</v>
      </c>
      <c r="B1322" s="182" t="s">
        <v>2191</v>
      </c>
      <c r="C1322" s="160"/>
    </row>
    <row r="1323" customHeight="1" spans="1:3">
      <c r="A1323" s="182">
        <v>2240510</v>
      </c>
      <c r="B1323" s="182" t="s">
        <v>2192</v>
      </c>
      <c r="C1323" s="160"/>
    </row>
    <row r="1324" customHeight="1" spans="1:3">
      <c r="A1324" s="182">
        <v>2240550</v>
      </c>
      <c r="B1324" s="182" t="s">
        <v>2193</v>
      </c>
      <c r="C1324" s="160"/>
    </row>
    <row r="1325" customHeight="1" spans="1:3">
      <c r="A1325" s="182">
        <v>2240599</v>
      </c>
      <c r="B1325" s="182" t="s">
        <v>2194</v>
      </c>
      <c r="C1325" s="160"/>
    </row>
    <row r="1326" customHeight="1" spans="1:3">
      <c r="A1326" s="182">
        <v>22406</v>
      </c>
      <c r="B1326" s="180" t="s">
        <v>2195</v>
      </c>
      <c r="C1326" s="160">
        <f>SUM(C1327:C1329)</f>
        <v>0</v>
      </c>
    </row>
    <row r="1327" customHeight="1" spans="1:3">
      <c r="A1327" s="182">
        <v>2240601</v>
      </c>
      <c r="B1327" s="182" t="s">
        <v>2196</v>
      </c>
      <c r="C1327" s="160"/>
    </row>
    <row r="1328" customHeight="1" spans="1:3">
      <c r="A1328" s="182">
        <v>2240602</v>
      </c>
      <c r="B1328" s="182" t="s">
        <v>2197</v>
      </c>
      <c r="C1328" s="160"/>
    </row>
    <row r="1329" customHeight="1" spans="1:3">
      <c r="A1329" s="182">
        <v>2240699</v>
      </c>
      <c r="B1329" s="182" t="s">
        <v>2198</v>
      </c>
      <c r="C1329" s="160"/>
    </row>
    <row r="1330" customHeight="1" spans="1:3">
      <c r="A1330" s="182">
        <v>22407</v>
      </c>
      <c r="B1330" s="180" t="s">
        <v>2199</v>
      </c>
      <c r="C1330" s="160">
        <f>SUM(C1331:C1335)</f>
        <v>560</v>
      </c>
    </row>
    <row r="1331" customHeight="1" spans="1:3">
      <c r="A1331" s="182">
        <v>2240701</v>
      </c>
      <c r="B1331" s="182" t="s">
        <v>2200</v>
      </c>
      <c r="C1331" s="160">
        <v>45</v>
      </c>
    </row>
    <row r="1332" customHeight="1" spans="1:3">
      <c r="A1332" s="182">
        <v>2240702</v>
      </c>
      <c r="B1332" s="182" t="s">
        <v>2201</v>
      </c>
      <c r="C1332" s="160">
        <v>13</v>
      </c>
    </row>
    <row r="1333" customHeight="1" spans="1:3">
      <c r="A1333" s="182">
        <v>2240703</v>
      </c>
      <c r="B1333" s="182" t="s">
        <v>2202</v>
      </c>
      <c r="C1333" s="160">
        <v>502</v>
      </c>
    </row>
    <row r="1334" customHeight="1" spans="1:3">
      <c r="A1334" s="182">
        <v>2240704</v>
      </c>
      <c r="B1334" s="182" t="s">
        <v>2203</v>
      </c>
      <c r="C1334" s="160"/>
    </row>
    <row r="1335" customHeight="1" spans="1:3">
      <c r="A1335" s="182">
        <v>2240799</v>
      </c>
      <c r="B1335" s="182" t="s">
        <v>2204</v>
      </c>
      <c r="C1335" s="160"/>
    </row>
    <row r="1336" customHeight="1" spans="1:3">
      <c r="A1336" s="182">
        <v>22499</v>
      </c>
      <c r="B1336" s="180" t="s">
        <v>2205</v>
      </c>
      <c r="C1336" s="160"/>
    </row>
    <row r="1337" customHeight="1" spans="1:3">
      <c r="A1337" s="182">
        <v>229</v>
      </c>
      <c r="B1337" s="180" t="s">
        <v>2206</v>
      </c>
      <c r="C1337" s="160">
        <f>C1338</f>
        <v>80</v>
      </c>
    </row>
    <row r="1338" customHeight="1" spans="1:3">
      <c r="A1338" s="182">
        <v>22999</v>
      </c>
      <c r="B1338" s="180" t="s">
        <v>2207</v>
      </c>
      <c r="C1338" s="160">
        <f>C1339</f>
        <v>80</v>
      </c>
    </row>
    <row r="1339" customHeight="1" spans="1:3">
      <c r="A1339" s="182">
        <v>2299901</v>
      </c>
      <c r="B1339" s="182" t="s">
        <v>2208</v>
      </c>
      <c r="C1339" s="160">
        <v>80</v>
      </c>
    </row>
    <row r="1340" customHeight="1" spans="1:3">
      <c r="A1340" s="182">
        <v>232</v>
      </c>
      <c r="B1340" s="180" t="s">
        <v>2209</v>
      </c>
      <c r="C1340" s="160">
        <f>SUM(C1341,C1342,C1343)</f>
        <v>5746</v>
      </c>
    </row>
    <row r="1341" customHeight="1" spans="1:3">
      <c r="A1341" s="182">
        <v>23201</v>
      </c>
      <c r="B1341" s="180" t="s">
        <v>2210</v>
      </c>
      <c r="C1341" s="160"/>
    </row>
    <row r="1342" customHeight="1" spans="1:3">
      <c r="A1342" s="182">
        <v>23202</v>
      </c>
      <c r="B1342" s="180" t="s">
        <v>2211</v>
      </c>
      <c r="C1342" s="160"/>
    </row>
    <row r="1343" customHeight="1" spans="1:3">
      <c r="A1343" s="182">
        <v>23203</v>
      </c>
      <c r="B1343" s="180" t="s">
        <v>2212</v>
      </c>
      <c r="C1343" s="160">
        <f>SUM(C1344:C1347)</f>
        <v>5746</v>
      </c>
    </row>
    <row r="1344" customHeight="1" spans="1:3">
      <c r="A1344" s="182">
        <v>2320301</v>
      </c>
      <c r="B1344" s="182" t="s">
        <v>2213</v>
      </c>
      <c r="C1344" s="160">
        <v>5746</v>
      </c>
    </row>
    <row r="1345" customHeight="1" spans="1:3">
      <c r="A1345" s="182">
        <v>2320302</v>
      </c>
      <c r="B1345" s="182" t="s">
        <v>2214</v>
      </c>
      <c r="C1345" s="160"/>
    </row>
    <row r="1346" customHeight="1" spans="1:3">
      <c r="A1346" s="182">
        <v>2320303</v>
      </c>
      <c r="B1346" s="182" t="s">
        <v>2215</v>
      </c>
      <c r="C1346" s="160"/>
    </row>
    <row r="1347" customHeight="1" spans="1:3">
      <c r="A1347" s="182">
        <v>2320304</v>
      </c>
      <c r="B1347" s="182" t="s">
        <v>2216</v>
      </c>
      <c r="C1347" s="160"/>
    </row>
    <row r="1348" customHeight="1" spans="1:3">
      <c r="A1348" s="182">
        <v>233</v>
      </c>
      <c r="B1348" s="180" t="s">
        <v>2217</v>
      </c>
      <c r="C1348" s="160">
        <f>C1349+C1350+C1351</f>
        <v>0</v>
      </c>
    </row>
    <row r="1349" customHeight="1" spans="1:3">
      <c r="A1349" s="182">
        <v>23301</v>
      </c>
      <c r="B1349" s="180" t="s">
        <v>2218</v>
      </c>
      <c r="C1349" s="160"/>
    </row>
    <row r="1350" customHeight="1" spans="1:3">
      <c r="A1350" s="182">
        <v>23302</v>
      </c>
      <c r="B1350" s="180" t="s">
        <v>2219</v>
      </c>
      <c r="C1350" s="160"/>
    </row>
    <row r="1351" customHeight="1" spans="1:3">
      <c r="A1351" s="182">
        <v>23303</v>
      </c>
      <c r="B1351" s="180" t="s">
        <v>2220</v>
      </c>
      <c r="C1351" s="160"/>
    </row>
  </sheetData>
  <sheetProtection selectLockedCells="1"/>
  <mergeCells count="1">
    <mergeCell ref="A2:C2"/>
  </mergeCells>
  <printOptions horizontalCentered="1"/>
  <pageMargins left="0.747916666666667" right="0.747916666666667" top="0.786805555555556" bottom="0.708333333333333" header="0" footer="0"/>
  <pageSetup paperSize="9"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29"/>
  <sheetViews>
    <sheetView workbookViewId="0">
      <selection activeCell="F17" sqref="F17"/>
    </sheetView>
  </sheetViews>
  <sheetFormatPr defaultColWidth="8.875" defaultRowHeight="14.25" outlineLevelCol="3"/>
  <cols>
    <col min="1" max="1" width="9" style="38" customWidth="1"/>
    <col min="2" max="2" width="9" style="22" customWidth="1"/>
    <col min="3" max="3" width="34.25" style="22" customWidth="1"/>
    <col min="4" max="4" width="26.875" style="166" customWidth="1"/>
    <col min="5" max="16384" width="8.875" style="22"/>
  </cols>
  <sheetData>
    <row r="1" ht="21" customHeight="1" spans="1:4">
      <c r="A1" s="167" t="s">
        <v>2221</v>
      </c>
      <c r="B1" s="168"/>
      <c r="C1" s="168"/>
      <c r="D1" s="168"/>
    </row>
    <row r="2" ht="25.5" customHeight="1" spans="1:4">
      <c r="A2" s="169" t="s">
        <v>2222</v>
      </c>
      <c r="B2" s="169"/>
      <c r="C2" s="169"/>
      <c r="D2" s="169"/>
    </row>
    <row r="3" ht="22.5" customHeight="1" spans="2:4">
      <c r="B3" s="170"/>
      <c r="C3" s="170"/>
      <c r="D3" s="171" t="s">
        <v>1079</v>
      </c>
    </row>
    <row r="4" ht="28" customHeight="1" spans="1:4">
      <c r="A4" s="172" t="s">
        <v>1176</v>
      </c>
      <c r="B4" s="172"/>
      <c r="C4" s="173" t="s">
        <v>2223</v>
      </c>
      <c r="D4" s="174" t="s">
        <v>2224</v>
      </c>
    </row>
    <row r="5" ht="28" customHeight="1" spans="1:4">
      <c r="A5" s="172" t="s">
        <v>2225</v>
      </c>
      <c r="B5" s="172" t="s">
        <v>2226</v>
      </c>
      <c r="C5" s="173"/>
      <c r="D5" s="174"/>
    </row>
    <row r="6" s="39" customFormat="1" ht="24.95" customHeight="1" spans="1:4">
      <c r="A6" s="175"/>
      <c r="B6" s="176"/>
      <c r="C6" s="176" t="s">
        <v>2224</v>
      </c>
      <c r="D6" s="55">
        <f>D7+D12+D23+D26</f>
        <v>52475</v>
      </c>
    </row>
    <row r="7" ht="24.95" customHeight="1" spans="1:4">
      <c r="A7" s="177">
        <v>501</v>
      </c>
      <c r="B7" s="176"/>
      <c r="C7" s="178" t="s">
        <v>2227</v>
      </c>
      <c r="D7" s="55">
        <f>SUM(D8:D11)</f>
        <v>14519</v>
      </c>
    </row>
    <row r="8" ht="24.95" customHeight="1" spans="1:4">
      <c r="A8" s="177"/>
      <c r="B8" s="176" t="s">
        <v>2228</v>
      </c>
      <c r="C8" s="176" t="s">
        <v>2229</v>
      </c>
      <c r="D8" s="55">
        <v>11333</v>
      </c>
    </row>
    <row r="9" ht="24.95" customHeight="1" spans="1:4">
      <c r="A9" s="177"/>
      <c r="B9" s="176" t="s">
        <v>2230</v>
      </c>
      <c r="C9" s="176" t="s">
        <v>2231</v>
      </c>
      <c r="D9" s="55">
        <v>2210</v>
      </c>
    </row>
    <row r="10" ht="24.95" customHeight="1" spans="1:4">
      <c r="A10" s="177"/>
      <c r="B10" s="176" t="s">
        <v>2232</v>
      </c>
      <c r="C10" s="176" t="s">
        <v>2233</v>
      </c>
      <c r="D10" s="55">
        <v>949</v>
      </c>
    </row>
    <row r="11" ht="24.95" customHeight="1" spans="1:4">
      <c r="A11" s="177"/>
      <c r="B11" s="176" t="s">
        <v>2234</v>
      </c>
      <c r="C11" s="176" t="s">
        <v>2235</v>
      </c>
      <c r="D11" s="55">
        <v>27</v>
      </c>
    </row>
    <row r="12" s="38" customFormat="1" ht="24.95" customHeight="1" spans="1:4">
      <c r="A12" s="177">
        <v>502</v>
      </c>
      <c r="B12" s="176"/>
      <c r="C12" s="178" t="s">
        <v>2236</v>
      </c>
      <c r="D12" s="55">
        <f>SUM(D13:D22)</f>
        <v>3051</v>
      </c>
    </row>
    <row r="13" ht="24.95" customHeight="1" spans="1:4">
      <c r="A13" s="177"/>
      <c r="B13" s="176" t="s">
        <v>2228</v>
      </c>
      <c r="C13" s="176" t="s">
        <v>2237</v>
      </c>
      <c r="D13" s="55">
        <v>1655</v>
      </c>
    </row>
    <row r="14" ht="24.95" customHeight="1" spans="1:4">
      <c r="A14" s="177"/>
      <c r="B14" s="176" t="s">
        <v>2230</v>
      </c>
      <c r="C14" s="176" t="s">
        <v>2238</v>
      </c>
      <c r="D14" s="55">
        <v>258</v>
      </c>
    </row>
    <row r="15" ht="24.95" customHeight="1" spans="1:4">
      <c r="A15" s="177"/>
      <c r="B15" s="176" t="s">
        <v>2232</v>
      </c>
      <c r="C15" s="176" t="s">
        <v>2239</v>
      </c>
      <c r="D15" s="55">
        <v>260</v>
      </c>
    </row>
    <row r="16" ht="24.95" customHeight="1" spans="1:4">
      <c r="A16" s="177"/>
      <c r="B16" s="176" t="s">
        <v>2240</v>
      </c>
      <c r="C16" s="176" t="s">
        <v>2241</v>
      </c>
      <c r="D16" s="55"/>
    </row>
    <row r="17" ht="24.95" customHeight="1" spans="1:4">
      <c r="A17" s="177"/>
      <c r="B17" s="176" t="s">
        <v>2242</v>
      </c>
      <c r="C17" s="176" t="s">
        <v>2243</v>
      </c>
      <c r="D17" s="55"/>
    </row>
    <row r="18" ht="24.95" customHeight="1" spans="1:4">
      <c r="A18" s="177"/>
      <c r="B18" s="176" t="s">
        <v>2244</v>
      </c>
      <c r="C18" s="176" t="s">
        <v>2245</v>
      </c>
      <c r="D18" s="55">
        <v>360</v>
      </c>
    </row>
    <row r="19" ht="24.95" customHeight="1" spans="1:4">
      <c r="A19" s="177"/>
      <c r="B19" s="176" t="s">
        <v>2246</v>
      </c>
      <c r="C19" s="176" t="s">
        <v>2247</v>
      </c>
      <c r="D19" s="55"/>
    </row>
    <row r="20" ht="24.95" customHeight="1" spans="1:4">
      <c r="A20" s="177"/>
      <c r="B20" s="176" t="s">
        <v>2248</v>
      </c>
      <c r="C20" s="176" t="s">
        <v>2249</v>
      </c>
      <c r="D20" s="55">
        <v>89</v>
      </c>
    </row>
    <row r="21" ht="24.95" customHeight="1" spans="1:4">
      <c r="A21" s="177"/>
      <c r="B21" s="176" t="s">
        <v>2250</v>
      </c>
      <c r="C21" s="176" t="s">
        <v>2251</v>
      </c>
      <c r="D21" s="55">
        <v>44</v>
      </c>
    </row>
    <row r="22" ht="24.95" customHeight="1" spans="1:4">
      <c r="A22" s="177"/>
      <c r="B22" s="176" t="s">
        <v>2234</v>
      </c>
      <c r="C22" s="176" t="s">
        <v>2252</v>
      </c>
      <c r="D22" s="55">
        <v>385</v>
      </c>
    </row>
    <row r="23" s="38" customFormat="1" ht="24.95" customHeight="1" spans="1:4">
      <c r="A23" s="177">
        <v>505</v>
      </c>
      <c r="B23" s="176" t="s">
        <v>2253</v>
      </c>
      <c r="C23" s="178" t="s">
        <v>2254</v>
      </c>
      <c r="D23" s="55">
        <f>SUM(D24:D25)</f>
        <v>25643</v>
      </c>
    </row>
    <row r="24" ht="24.95" customHeight="1" spans="1:4">
      <c r="A24" s="177"/>
      <c r="B24" s="176" t="s">
        <v>2228</v>
      </c>
      <c r="C24" s="176" t="s">
        <v>2255</v>
      </c>
      <c r="D24" s="55">
        <v>24899</v>
      </c>
    </row>
    <row r="25" ht="24.95" customHeight="1" spans="1:4">
      <c r="A25" s="177"/>
      <c r="B25" s="176" t="s">
        <v>2230</v>
      </c>
      <c r="C25" s="176" t="s">
        <v>2256</v>
      </c>
      <c r="D25" s="55">
        <v>744</v>
      </c>
    </row>
    <row r="26" s="38" customFormat="1" ht="24.95" customHeight="1" spans="1:4">
      <c r="A26" s="177">
        <v>509</v>
      </c>
      <c r="B26" s="176"/>
      <c r="C26" s="178" t="s">
        <v>2257</v>
      </c>
      <c r="D26" s="55">
        <f>SUM(D27:D29)</f>
        <v>9262</v>
      </c>
    </row>
    <row r="27" ht="24.95" customHeight="1" spans="1:4">
      <c r="A27" s="177"/>
      <c r="B27" s="176" t="s">
        <v>2228</v>
      </c>
      <c r="C27" s="176" t="s">
        <v>2258</v>
      </c>
      <c r="D27" s="55">
        <v>3446</v>
      </c>
    </row>
    <row r="28" ht="24.95" customHeight="1" spans="1:4">
      <c r="A28" s="177"/>
      <c r="B28" s="176" t="s">
        <v>2242</v>
      </c>
      <c r="C28" s="176" t="s">
        <v>2259</v>
      </c>
      <c r="D28" s="55">
        <v>5603</v>
      </c>
    </row>
    <row r="29" ht="24.95" customHeight="1" spans="1:4">
      <c r="A29" s="177"/>
      <c r="B29" s="176" t="s">
        <v>2234</v>
      </c>
      <c r="C29" s="176" t="s">
        <v>2260</v>
      </c>
      <c r="D29" s="55">
        <v>213</v>
      </c>
    </row>
  </sheetData>
  <mergeCells count="4">
    <mergeCell ref="A2:D2"/>
    <mergeCell ref="A4:B4"/>
    <mergeCell ref="C4:C5"/>
    <mergeCell ref="D4:D5"/>
  </mergeCells>
  <pageMargins left="0.7" right="0.7" top="0.75" bottom="0.75" header="0.3" footer="0.3"/>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54"/>
  <sheetViews>
    <sheetView workbookViewId="0">
      <selection activeCell="H14" sqref="H14"/>
    </sheetView>
  </sheetViews>
  <sheetFormatPr defaultColWidth="9" defaultRowHeight="14.25" outlineLevelCol="1"/>
  <cols>
    <col min="1" max="1" width="40.875" style="80" customWidth="1"/>
    <col min="2" max="2" width="42.75" style="81" customWidth="1"/>
    <col min="3" max="16384" width="9" style="80"/>
  </cols>
  <sheetData>
    <row r="1" spans="1:1">
      <c r="A1" s="82" t="s">
        <v>2261</v>
      </c>
    </row>
    <row r="2" ht="22.5" customHeight="1" spans="1:2">
      <c r="A2" s="83" t="s">
        <v>2262</v>
      </c>
      <c r="B2" s="83"/>
    </row>
    <row r="3" spans="1:2">
      <c r="A3" s="121" t="s">
        <v>2263</v>
      </c>
      <c r="B3" s="121"/>
    </row>
    <row r="4" spans="1:2">
      <c r="A4" s="84" t="s">
        <v>1079</v>
      </c>
      <c r="B4" s="84"/>
    </row>
    <row r="5" spans="1:2">
      <c r="A5" s="163" t="s">
        <v>2264</v>
      </c>
      <c r="B5" s="158" t="s">
        <v>2265</v>
      </c>
    </row>
    <row r="6" spans="1:2">
      <c r="A6" s="159" t="s">
        <v>2266</v>
      </c>
      <c r="B6" s="160"/>
    </row>
    <row r="7" spans="1:2">
      <c r="A7" s="161" t="s">
        <v>2267</v>
      </c>
      <c r="B7" s="160"/>
    </row>
    <row r="8" spans="1:2">
      <c r="A8" s="161" t="s">
        <v>2268</v>
      </c>
      <c r="B8" s="160"/>
    </row>
    <row r="9" spans="1:2">
      <c r="A9" s="161" t="s">
        <v>2269</v>
      </c>
      <c r="B9" s="160"/>
    </row>
    <row r="10" spans="1:2">
      <c r="A10" s="161" t="s">
        <v>2270</v>
      </c>
      <c r="B10" s="160"/>
    </row>
    <row r="11" spans="1:2">
      <c r="A11" s="161" t="s">
        <v>2271</v>
      </c>
      <c r="B11" s="160"/>
    </row>
    <row r="12" spans="1:2">
      <c r="A12" s="161" t="s">
        <v>2272</v>
      </c>
      <c r="B12" s="160"/>
    </row>
    <row r="13" spans="1:2">
      <c r="A13" s="161" t="s">
        <v>2273</v>
      </c>
      <c r="B13" s="160"/>
    </row>
    <row r="14" spans="1:2">
      <c r="A14" s="161" t="s">
        <v>2274</v>
      </c>
      <c r="B14" s="160"/>
    </row>
    <row r="15" spans="1:2">
      <c r="A15" s="161" t="s">
        <v>2275</v>
      </c>
      <c r="B15" s="160"/>
    </row>
    <row r="16" spans="1:2">
      <c r="A16" s="161" t="s">
        <v>2276</v>
      </c>
      <c r="B16" s="160"/>
    </row>
    <row r="17" spans="1:2">
      <c r="A17" s="161" t="s">
        <v>2277</v>
      </c>
      <c r="B17" s="160"/>
    </row>
    <row r="18" spans="1:2">
      <c r="A18" s="161" t="s">
        <v>2278</v>
      </c>
      <c r="B18" s="160"/>
    </row>
    <row r="19" spans="1:2">
      <c r="A19" s="161" t="s">
        <v>2279</v>
      </c>
      <c r="B19" s="160"/>
    </row>
    <row r="20" spans="1:2">
      <c r="A20" s="161" t="s">
        <v>2280</v>
      </c>
      <c r="B20" s="160"/>
    </row>
    <row r="21" spans="1:2">
      <c r="A21" s="162" t="s">
        <v>2281</v>
      </c>
      <c r="B21" s="160"/>
    </row>
    <row r="22" spans="1:2">
      <c r="A22" s="162" t="s">
        <v>2282</v>
      </c>
      <c r="B22" s="160"/>
    </row>
    <row r="23" spans="1:2">
      <c r="A23" s="161" t="s">
        <v>2283</v>
      </c>
      <c r="B23" s="160"/>
    </row>
    <row r="24" spans="1:2">
      <c r="A24" s="161" t="s">
        <v>2284</v>
      </c>
      <c r="B24" s="160"/>
    </row>
    <row r="25" spans="1:2">
      <c r="A25" s="161" t="s">
        <v>2285</v>
      </c>
      <c r="B25" s="160"/>
    </row>
    <row r="26" spans="1:2">
      <c r="A26" s="161" t="s">
        <v>2286</v>
      </c>
      <c r="B26" s="160"/>
    </row>
    <row r="27" spans="1:2">
      <c r="A27" s="161" t="s">
        <v>2287</v>
      </c>
      <c r="B27" s="160"/>
    </row>
    <row r="28" spans="1:2">
      <c r="A28" s="161" t="s">
        <v>2288</v>
      </c>
      <c r="B28" s="160"/>
    </row>
    <row r="29" spans="1:2">
      <c r="A29" s="161" t="s">
        <v>2289</v>
      </c>
      <c r="B29" s="160"/>
    </row>
    <row r="30" spans="1:2">
      <c r="A30" s="161" t="s">
        <v>2290</v>
      </c>
      <c r="B30" s="160"/>
    </row>
    <row r="31" spans="1:2">
      <c r="A31" s="161" t="s">
        <v>2291</v>
      </c>
      <c r="B31" s="160"/>
    </row>
    <row r="32" spans="1:2">
      <c r="A32" s="161" t="s">
        <v>2292</v>
      </c>
      <c r="B32" s="160"/>
    </row>
    <row r="33" spans="1:2">
      <c r="A33" s="164" t="s">
        <v>2293</v>
      </c>
      <c r="B33" s="160"/>
    </row>
    <row r="34" spans="1:2">
      <c r="A34" s="164" t="s">
        <v>2294</v>
      </c>
      <c r="B34" s="160"/>
    </row>
    <row r="35" spans="1:2">
      <c r="A35" s="164" t="s">
        <v>2295</v>
      </c>
      <c r="B35" s="160"/>
    </row>
    <row r="36" spans="1:2">
      <c r="A36" s="164" t="s">
        <v>2296</v>
      </c>
      <c r="B36" s="160"/>
    </row>
    <row r="37" spans="1:2">
      <c r="A37" s="164" t="s">
        <v>2297</v>
      </c>
      <c r="B37" s="160"/>
    </row>
    <row r="38" spans="1:2">
      <c r="A38" s="164" t="s">
        <v>2298</v>
      </c>
      <c r="B38" s="160"/>
    </row>
    <row r="39" spans="1:2">
      <c r="A39" s="164" t="s">
        <v>2299</v>
      </c>
      <c r="B39" s="160"/>
    </row>
    <row r="40" spans="1:2">
      <c r="A40" s="164" t="s">
        <v>2300</v>
      </c>
      <c r="B40" s="160"/>
    </row>
    <row r="41" spans="1:2">
      <c r="A41" s="164" t="s">
        <v>2301</v>
      </c>
      <c r="B41" s="160"/>
    </row>
    <row r="42" spans="1:2">
      <c r="A42" s="164" t="s">
        <v>2302</v>
      </c>
      <c r="B42" s="160"/>
    </row>
    <row r="43" spans="1:2">
      <c r="A43" s="164" t="s">
        <v>2303</v>
      </c>
      <c r="B43" s="160"/>
    </row>
    <row r="44" spans="1:2">
      <c r="A44" s="164" t="s">
        <v>2304</v>
      </c>
      <c r="B44" s="160"/>
    </row>
    <row r="45" spans="1:2">
      <c r="A45" s="164" t="s">
        <v>2305</v>
      </c>
      <c r="B45" s="160"/>
    </row>
    <row r="46" spans="1:2">
      <c r="A46" s="164" t="s">
        <v>2306</v>
      </c>
      <c r="B46" s="160"/>
    </row>
    <row r="47" spans="1:2">
      <c r="A47" s="164" t="s">
        <v>2307</v>
      </c>
      <c r="B47" s="160"/>
    </row>
    <row r="48" spans="1:2">
      <c r="A48" s="164" t="s">
        <v>2308</v>
      </c>
      <c r="B48" s="160"/>
    </row>
    <row r="49" spans="1:2">
      <c r="A49" s="164" t="s">
        <v>2309</v>
      </c>
      <c r="B49" s="160"/>
    </row>
    <row r="50" spans="1:2">
      <c r="A50" s="164" t="s">
        <v>2310</v>
      </c>
      <c r="B50" s="160"/>
    </row>
    <row r="51" spans="1:2">
      <c r="A51" s="164" t="s">
        <v>2311</v>
      </c>
      <c r="B51" s="160"/>
    </row>
    <row r="52" spans="1:2">
      <c r="A52" s="165" t="s">
        <v>896</v>
      </c>
      <c r="B52" s="160"/>
    </row>
    <row r="53" spans="1:2">
      <c r="A53" s="165" t="s">
        <v>2312</v>
      </c>
      <c r="B53" s="160"/>
    </row>
    <row r="54" spans="1:2">
      <c r="A54" s="165" t="s">
        <v>66</v>
      </c>
      <c r="B54" s="160"/>
    </row>
  </sheetData>
  <mergeCells count="3">
    <mergeCell ref="A2:B2"/>
    <mergeCell ref="A3:B3"/>
    <mergeCell ref="A4:B4"/>
  </mergeCells>
  <printOptions horizontalCentered="1"/>
  <pageMargins left="0.747916666666667" right="0.747916666666667" top="0.786805555555556" bottom="0.708333333333333" header="0" footer="0"/>
  <pageSetup paperSize="9" orientation="portrait"/>
  <headerFooter/>
</worksheet>
</file>

<file path=docProps/app.xml><?xml version="1.0" encoding="utf-8"?>
<Properties xmlns="http://schemas.openxmlformats.org/officeDocument/2006/extended-properties" xmlns:vt="http://schemas.openxmlformats.org/officeDocument/2006/docPropsVTypes">
  <Company>MC SYSTEM</Company>
  <Application>Microsoft Excel</Application>
  <HeadingPairs>
    <vt:vector size="2" baseType="variant">
      <vt:variant>
        <vt:lpstr>工作表</vt:lpstr>
      </vt:variant>
      <vt:variant>
        <vt:i4>28</vt:i4>
      </vt:variant>
    </vt:vector>
  </HeadingPairs>
  <TitlesOfParts>
    <vt:vector size="28" baseType="lpstr">
      <vt:lpstr>目录</vt:lpstr>
      <vt:lpstr>表1一般公共预算收入表</vt:lpstr>
      <vt:lpstr>表2一般公共预算支出表</vt:lpstr>
      <vt:lpstr>表3一般公共预算本级支出表</vt:lpstr>
      <vt:lpstr>表4.一般公共预算本级财力基本支出表</vt:lpstr>
      <vt:lpstr>表5一般公共预算收支平衡表</vt:lpstr>
      <vt:lpstr>表6一般公共预算支出明细表(功能科目）</vt:lpstr>
      <vt:lpstr>表7一般公共预算基本支出经济分类情况表（经济科目.）</vt:lpstr>
      <vt:lpstr>表8.一般公共预算税收返还和转移支付预算分项目表</vt:lpstr>
      <vt:lpstr>表9.一般公共预算税收返还和转移支付预算分地区表 </vt:lpstr>
      <vt:lpstr>表10、政府一般债券限额和余额情况表.</vt:lpstr>
      <vt:lpstr>表11.政府性基金预算收入表</vt:lpstr>
      <vt:lpstr>表12.政府性基金预算支出表</vt:lpstr>
      <vt:lpstr>表13.政府性基金预算本级支出表</vt:lpstr>
      <vt:lpstr>表14.政府性基金转移支付预算项目表</vt:lpstr>
      <vt:lpstr>表15.政府性基金转移支付预算分地区表</vt:lpstr>
      <vt:lpstr>表16.政府专项债券限额和余额情况表</vt:lpstr>
      <vt:lpstr>表17.国有资本经营预算收入表</vt:lpstr>
      <vt:lpstr>表18.国有资本经营预算支出表</vt:lpstr>
      <vt:lpstr>表19.社会保险基金收入预算表</vt:lpstr>
      <vt:lpstr>表20.社会保险基金支出预算表</vt:lpstr>
      <vt:lpstr>表21.地方债务限额余额情况表</vt:lpstr>
      <vt:lpstr>表22.地方政府债券发行、还本付息情况表</vt:lpstr>
      <vt:lpstr>表23.新增债券资金使用安排情况表</vt:lpstr>
      <vt:lpstr>表24.地方政府债券还本付息预算表</vt:lpstr>
      <vt:lpstr>表25.“三公”经费预算表</vt:lpstr>
      <vt:lpstr>表26.预算绩效管理工作要点</vt:lpstr>
      <vt:lpstr>表27.扶贫资金公示网址汇总表.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 SYSTEM</dc:creator>
  <cp:lastModifiedBy>文</cp:lastModifiedBy>
  <cp:revision>1</cp:revision>
  <dcterms:created xsi:type="dcterms:W3CDTF">2006-02-13T05:15:00Z</dcterms:created>
  <cp:lastPrinted>2020-04-23T08:48:00Z</cp:lastPrinted>
  <dcterms:modified xsi:type="dcterms:W3CDTF">2022-09-05T07:46:41Z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2052-11.1.0.12313</vt:lpwstr>
  </property>
  <property fmtid="{D5CDD505-2E9C-101B-9397-08002B2CF9AE}" pid="3" name="ICV">
    <vt:lpwstr>7D171239D25B42E1B6AFBF595F524764</vt:lpwstr>
  </property>
</Properties>
</file>