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4" activeTab="4"/>
  </bookViews>
  <sheets>
    <sheet name="汇总表" sheetId="1" state="hidden" r:id="rId1"/>
    <sheet name="汇总明细表 (修改)" sheetId="2" state="hidden" r:id="rId2"/>
    <sheet name="支行报汇总明细表 (定)" sheetId="3" state="hidden" r:id="rId3"/>
    <sheet name="汇总明细表 (定) " sheetId="4" state="hidden" r:id="rId4"/>
    <sheet name="汇总明细表 (终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'汇总明细表 (修改)'!$A$2:$AG$857</definedName>
    <definedName name="_xlnm._FilterDatabase" localSheetId="2" hidden="1">'支行报汇总明细表 (定)'!$A$2:$N$846</definedName>
    <definedName name="_xlnm._FilterDatabase" localSheetId="3" hidden="1">'汇总明细表 (定) '!$A$2:$IV$143</definedName>
    <definedName name="_xlnm._FilterDatabase" localSheetId="4" hidden="1">'汇总明细表 (终)'!$A$2:$IV$929</definedName>
  </definedNames>
  <calcPr fullCalcOnLoad="1"/>
</workbook>
</file>

<file path=xl/sharedStrings.xml><?xml version="1.0" encoding="utf-8"?>
<sst xmlns="http://schemas.openxmlformats.org/spreadsheetml/2006/main" count="7104" uniqueCount="1544">
  <si>
    <t>2020年君山区小额信贷贴息汇总表（第二季度）</t>
  </si>
  <si>
    <t>支行名称</t>
  </si>
  <si>
    <t>贴息户数（户）</t>
  </si>
  <si>
    <t>贴息金额</t>
  </si>
  <si>
    <t>补贴</t>
  </si>
  <si>
    <t>实贴金额（元）</t>
  </si>
  <si>
    <t>广兴洲镇</t>
  </si>
  <si>
    <t>许市镇</t>
  </si>
  <si>
    <t>钱粮湖镇</t>
  </si>
  <si>
    <t>良心堡镇</t>
  </si>
  <si>
    <t>柳林洲街道</t>
  </si>
  <si>
    <t>合计</t>
  </si>
  <si>
    <t>2019年君山区三季度贴息明细（截止9月底）</t>
  </si>
  <si>
    <t>序号</t>
  </si>
  <si>
    <t>乡镇</t>
  </si>
  <si>
    <t>借款人</t>
  </si>
  <si>
    <t>身份证号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</si>
  <si>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</si>
  <si>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</si>
  <si>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</si>
  <si>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</si>
  <si>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</si>
  <si>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</si>
  <si>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</si>
  <si>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利率（年）</t>
  </si>
  <si>
    <t>备注</t>
  </si>
  <si>
    <t>2019二季度</t>
  </si>
  <si>
    <t>2019一季度</t>
  </si>
  <si>
    <t>2018四季度</t>
  </si>
  <si>
    <t>2018三季度</t>
  </si>
  <si>
    <t>2018二季度</t>
  </si>
  <si>
    <t>17年</t>
  </si>
  <si>
    <t>金额比对</t>
  </si>
  <si>
    <t>利率比对</t>
  </si>
  <si>
    <t>贫困户信息比对</t>
  </si>
  <si>
    <t>身份证</t>
  </si>
  <si>
    <t>杨斯友</t>
  </si>
  <si>
    <t>430626196902197556</t>
  </si>
  <si>
    <t>30,000.00</t>
  </si>
  <si>
    <t>2017-11-18</t>
  </si>
  <si>
    <t>2019-11-18</t>
  </si>
  <si>
    <t>2年</t>
  </si>
  <si>
    <t>4.75</t>
  </si>
  <si>
    <t>李政宇</t>
  </si>
  <si>
    <t>50000</t>
  </si>
  <si>
    <t>20171025</t>
  </si>
  <si>
    <t>4.35</t>
  </si>
  <si>
    <t>何光耀</t>
  </si>
  <si>
    <t>430626196502077512</t>
  </si>
  <si>
    <t>2017-11-19</t>
  </si>
  <si>
    <t>2019-11-19</t>
  </si>
  <si>
    <t>闫志祥</t>
  </si>
  <si>
    <t>郑昌元</t>
  </si>
  <si>
    <t>430611196211055538</t>
  </si>
  <si>
    <t>2018-11-01</t>
  </si>
  <si>
    <t>2019-11-01</t>
  </si>
  <si>
    <t>1年</t>
  </si>
  <si>
    <t>万文革</t>
  </si>
  <si>
    <t>李娜</t>
  </si>
  <si>
    <t>430611199012285545</t>
  </si>
  <si>
    <t>50,000.00</t>
  </si>
  <si>
    <t>2018-12-30</t>
  </si>
  <si>
    <t>2019-12-30</t>
  </si>
  <si>
    <t>李尧阶</t>
  </si>
  <si>
    <t>20171026</t>
  </si>
  <si>
    <t>李明元</t>
  </si>
  <si>
    <t>430626197106147552</t>
  </si>
  <si>
    <t>9,000.00</t>
  </si>
  <si>
    <t>2019-01-03</t>
  </si>
  <si>
    <t>2019-12-01</t>
  </si>
  <si>
    <t>11个月</t>
  </si>
  <si>
    <t>陈芳</t>
  </si>
  <si>
    <t>盛丽华</t>
  </si>
  <si>
    <t>43061119751126554X</t>
  </si>
  <si>
    <t>40,000.00</t>
  </si>
  <si>
    <t>2019-03-15</t>
  </si>
  <si>
    <t>2020-03-15</t>
  </si>
  <si>
    <t>罗欣蔚</t>
  </si>
  <si>
    <t>20180315</t>
  </si>
  <si>
    <t>蔡进明</t>
  </si>
  <si>
    <t>430626196309207530</t>
  </si>
  <si>
    <t>11,000.00</t>
  </si>
  <si>
    <t>2019-06-11</t>
  </si>
  <si>
    <t>2020-06-11</t>
  </si>
  <si>
    <t>李小龙</t>
  </si>
  <si>
    <t>徐红纳</t>
  </si>
  <si>
    <t>430611198107244549</t>
  </si>
  <si>
    <t>2019-07-31</t>
  </si>
  <si>
    <t>2020-07-15</t>
  </si>
  <si>
    <t>熊湘华</t>
  </si>
  <si>
    <t>20171027</t>
  </si>
  <si>
    <t>陈昌华</t>
  </si>
  <si>
    <t>430611196204200012</t>
  </si>
  <si>
    <t>2019-08-06</t>
  </si>
  <si>
    <t>2020-08-06</t>
  </si>
  <si>
    <t>刘冬梅</t>
  </si>
  <si>
    <t>段加军</t>
  </si>
  <si>
    <t>430626197512267517</t>
  </si>
  <si>
    <t>2019-09-06</t>
  </si>
  <si>
    <t>2020-09-06</t>
  </si>
  <si>
    <t>郭智红</t>
  </si>
  <si>
    <t>夏国华</t>
  </si>
  <si>
    <t>430611197002115519</t>
  </si>
  <si>
    <t>2019-09-11</t>
  </si>
  <si>
    <t>2020-09-11</t>
  </si>
  <si>
    <t>汤金芳</t>
  </si>
  <si>
    <t>何光林</t>
  </si>
  <si>
    <t>430611196705115553</t>
  </si>
  <si>
    <t>2019-09-12</t>
  </si>
  <si>
    <t>2020-09-12</t>
  </si>
  <si>
    <t>杨辉</t>
  </si>
  <si>
    <t>20190808</t>
  </si>
  <si>
    <t>杨兵役</t>
  </si>
  <si>
    <t>薛乐书</t>
  </si>
  <si>
    <t>430611197002185576</t>
  </si>
  <si>
    <t>20161019</t>
  </si>
  <si>
    <t>周春莲</t>
  </si>
  <si>
    <t>430611197004130042</t>
  </si>
  <si>
    <t>3年</t>
  </si>
  <si>
    <t>熊绍湖</t>
  </si>
  <si>
    <t>20170518</t>
  </si>
  <si>
    <t>冯光炎</t>
  </si>
  <si>
    <t>30000</t>
  </si>
  <si>
    <t>20170519</t>
  </si>
  <si>
    <t>陈元秋</t>
  </si>
  <si>
    <t>430626196708207511</t>
  </si>
  <si>
    <t>20170522</t>
  </si>
  <si>
    <t>任林华</t>
  </si>
  <si>
    <t>430626196903247578</t>
  </si>
  <si>
    <t>20,000.00</t>
  </si>
  <si>
    <t>2019-04-29</t>
  </si>
  <si>
    <t>2020-04-28</t>
  </si>
  <si>
    <t>曹建军</t>
  </si>
  <si>
    <t>430626196608127514</t>
  </si>
  <si>
    <t>2019-05-20</t>
  </si>
  <si>
    <t>2020-05-20</t>
  </si>
  <si>
    <t>王建军</t>
  </si>
  <si>
    <t>20171120</t>
  </si>
  <si>
    <t>段海军</t>
  </si>
  <si>
    <t>430626197902027535</t>
  </si>
  <si>
    <t>2019-08-23</t>
  </si>
  <si>
    <t>2020-08-15</t>
  </si>
  <si>
    <t>李庆云</t>
  </si>
  <si>
    <t>20190814</t>
  </si>
  <si>
    <t>罗凤姣</t>
  </si>
  <si>
    <t>430611196510185543</t>
  </si>
  <si>
    <t>2017-10-27</t>
  </si>
  <si>
    <t>2019-10-27</t>
  </si>
  <si>
    <t>刘泉</t>
  </si>
  <si>
    <t>20170614</t>
  </si>
  <si>
    <t>杨征波</t>
  </si>
  <si>
    <t>430611197810085530</t>
  </si>
  <si>
    <t>2018-03-21</t>
  </si>
  <si>
    <t>2020-03-20</t>
  </si>
  <si>
    <t>姚君才</t>
  </si>
  <si>
    <t>20170619</t>
  </si>
  <si>
    <t>李建保</t>
  </si>
  <si>
    <t>430623196410017599</t>
  </si>
  <si>
    <t>2019-09-29</t>
  </si>
  <si>
    <t>2020-09-20</t>
  </si>
  <si>
    <t>周春山</t>
  </si>
  <si>
    <t>20171113</t>
  </si>
  <si>
    <t>杨国清</t>
  </si>
  <si>
    <t>430626196212047550</t>
  </si>
  <si>
    <t>2018-08-03</t>
  </si>
  <si>
    <t>2019-08-03</t>
  </si>
  <si>
    <t>姚良华</t>
  </si>
  <si>
    <t>20171114</t>
  </si>
  <si>
    <t>2017-08-22</t>
  </si>
  <si>
    <t>2019-08-22</t>
  </si>
  <si>
    <t>庞盛华</t>
  </si>
  <si>
    <t>20171122</t>
  </si>
  <si>
    <t>2018-09-21</t>
  </si>
  <si>
    <t>2019-09-21</t>
  </si>
  <si>
    <t>吴海明</t>
  </si>
  <si>
    <t>李伏华</t>
  </si>
  <si>
    <t>430621195911220512</t>
  </si>
  <si>
    <t>2016-11-11</t>
  </si>
  <si>
    <t>2019-11-11</t>
  </si>
  <si>
    <t>苏凤华</t>
  </si>
  <si>
    <t>陈克超</t>
  </si>
  <si>
    <t>430611196910114517</t>
  </si>
  <si>
    <t>李友华</t>
  </si>
  <si>
    <t>20190122</t>
  </si>
  <si>
    <t>龙刚</t>
  </si>
  <si>
    <t>430611198308184538</t>
  </si>
  <si>
    <t>2016-11-28</t>
  </si>
  <si>
    <t>2019-11-28</t>
  </si>
  <si>
    <t>张诗义</t>
  </si>
  <si>
    <t>汪全立</t>
  </si>
  <si>
    <t>430611196812224536</t>
  </si>
  <si>
    <t>张前生</t>
  </si>
  <si>
    <t>20161109</t>
  </si>
  <si>
    <t>高国祥</t>
  </si>
  <si>
    <t>430611197701244512</t>
  </si>
  <si>
    <t>肖罗生</t>
  </si>
  <si>
    <t>周学刚</t>
  </si>
  <si>
    <t>430611197703064515</t>
  </si>
  <si>
    <t>2018-10-01</t>
  </si>
  <si>
    <t>李军</t>
  </si>
  <si>
    <t>任兵</t>
  </si>
  <si>
    <t>430621197010210551</t>
  </si>
  <si>
    <t>2018-10-23</t>
  </si>
  <si>
    <t>2019-10-23</t>
  </si>
  <si>
    <t>杨敬</t>
  </si>
  <si>
    <t>430621197404190530</t>
  </si>
  <si>
    <t>2018-11-06</t>
  </si>
  <si>
    <t>2019-11-06</t>
  </si>
  <si>
    <t>20161111</t>
  </si>
  <si>
    <t>龙世权</t>
  </si>
  <si>
    <t>430621196006280536</t>
  </si>
  <si>
    <t>付观志</t>
  </si>
  <si>
    <t>李鑫</t>
  </si>
  <si>
    <t>430611198612184559</t>
  </si>
  <si>
    <t>20171124</t>
  </si>
  <si>
    <t>杨从喜</t>
  </si>
  <si>
    <t>430621196902140558</t>
  </si>
  <si>
    <t>2018-11-07</t>
  </si>
  <si>
    <t>2019-11-07</t>
  </si>
  <si>
    <t>秦光齐</t>
  </si>
  <si>
    <t>430621196712040556</t>
  </si>
  <si>
    <t>李功春</t>
  </si>
  <si>
    <t>20180629</t>
  </si>
  <si>
    <t>汤新男</t>
  </si>
  <si>
    <t>430621197506100532</t>
  </si>
  <si>
    <t>2018-11-08</t>
  </si>
  <si>
    <t>2019-11-08</t>
  </si>
  <si>
    <t>20160906</t>
  </si>
  <si>
    <t>文喜平</t>
  </si>
  <si>
    <t>430611197003244515</t>
  </si>
  <si>
    <t>刘和平</t>
  </si>
  <si>
    <t>20161102</t>
  </si>
  <si>
    <t>陈勋</t>
  </si>
  <si>
    <t>430611199511244510</t>
  </si>
  <si>
    <t>2018-11-23</t>
  </si>
  <si>
    <t>2019-11-23</t>
  </si>
  <si>
    <t>李国枝</t>
  </si>
  <si>
    <t>20161118</t>
  </si>
  <si>
    <t>汪庭华</t>
  </si>
  <si>
    <t>43062119680730055X</t>
  </si>
  <si>
    <t>2018-12-06</t>
  </si>
  <si>
    <t>2019-12-06</t>
  </si>
  <si>
    <t>20171012</t>
  </si>
  <si>
    <t>赵四红</t>
  </si>
  <si>
    <t>430611197210204516</t>
  </si>
  <si>
    <t>2018-12-10</t>
  </si>
  <si>
    <t>2019-12-10</t>
  </si>
  <si>
    <t>20171023</t>
  </si>
  <si>
    <t>范兵</t>
  </si>
  <si>
    <t>430611198211214534</t>
  </si>
  <si>
    <t>2019-01-14</t>
  </si>
  <si>
    <t>2020-01-14</t>
  </si>
  <si>
    <t>张红兵</t>
  </si>
  <si>
    <t>秦万禧</t>
  </si>
  <si>
    <t>430621196209040540</t>
  </si>
  <si>
    <t>2019-01-18</t>
  </si>
  <si>
    <t>2020-01-18</t>
  </si>
  <si>
    <t>李善成</t>
  </si>
  <si>
    <t>白浩</t>
  </si>
  <si>
    <t>430621197001160513</t>
  </si>
  <si>
    <t>2019-01-21</t>
  </si>
  <si>
    <t>李涛</t>
  </si>
  <si>
    <t>430621197103090552</t>
  </si>
  <si>
    <t>2019-01-22</t>
  </si>
  <si>
    <t>2020-01-22</t>
  </si>
  <si>
    <t>李善和</t>
  </si>
  <si>
    <t>20171030</t>
  </si>
  <si>
    <t>430621197003050537</t>
  </si>
  <si>
    <t>20171031</t>
  </si>
  <si>
    <t>陈艳辉</t>
  </si>
  <si>
    <t>430611197709164648</t>
  </si>
  <si>
    <t>2019-02-22</t>
  </si>
  <si>
    <t>2020-02-22</t>
  </si>
  <si>
    <t>张新</t>
  </si>
  <si>
    <t>430611199002244512</t>
  </si>
  <si>
    <t>2019-07-24</t>
  </si>
  <si>
    <t>2020-07-24</t>
  </si>
  <si>
    <t>20171101</t>
  </si>
  <si>
    <t>袁武波</t>
  </si>
  <si>
    <t>430611198511094511</t>
  </si>
  <si>
    <t>2019-08-27</t>
  </si>
  <si>
    <t>2020-08-27</t>
  </si>
  <si>
    <t>王应生</t>
  </si>
  <si>
    <t>20171117</t>
  </si>
  <si>
    <t>吴光辉</t>
  </si>
  <si>
    <t>430611197211054513</t>
  </si>
  <si>
    <t>2019-08-28</t>
  </si>
  <si>
    <t>2020-08-28</t>
  </si>
  <si>
    <t>钟文秋</t>
  </si>
  <si>
    <t>曾庆祥</t>
  </si>
  <si>
    <t>430611196602094518</t>
  </si>
  <si>
    <t>2019-08-31</t>
  </si>
  <si>
    <t>2020-08-31</t>
  </si>
  <si>
    <t>杨朝勇</t>
  </si>
  <si>
    <t>刘四元</t>
  </si>
  <si>
    <t>430611197201244524</t>
  </si>
  <si>
    <t>20181106</t>
  </si>
  <si>
    <t>朱思柱</t>
  </si>
  <si>
    <t>430621196101100513</t>
  </si>
  <si>
    <t>2019-09-16</t>
  </si>
  <si>
    <t>2020-09-16</t>
  </si>
  <si>
    <t>2018-08-16</t>
  </si>
  <si>
    <t>2019-08-16</t>
  </si>
  <si>
    <t>20181107</t>
  </si>
  <si>
    <t>向玉兰</t>
  </si>
  <si>
    <t>430621196207220548</t>
  </si>
  <si>
    <t>2018-09-25</t>
  </si>
  <si>
    <t>2019-09-25</t>
  </si>
  <si>
    <t>20190222</t>
  </si>
  <si>
    <t>方海元</t>
  </si>
  <si>
    <t>430611196612194512</t>
  </si>
  <si>
    <t>2018-09-13</t>
  </si>
  <si>
    <t>2019-09-13</t>
  </si>
  <si>
    <t>刘传治</t>
  </si>
  <si>
    <t>20161101</t>
  </si>
  <si>
    <t>刘补发</t>
  </si>
  <si>
    <t>430611197611084519</t>
  </si>
  <si>
    <t>2018-10-09</t>
  </si>
  <si>
    <t>景明路居委会</t>
  </si>
  <si>
    <t>430602198011042516</t>
  </si>
  <si>
    <t>2018-03-15</t>
  </si>
  <si>
    <t>张国强</t>
  </si>
  <si>
    <t>岳华村</t>
  </si>
  <si>
    <t>邹常忠</t>
  </si>
  <si>
    <t>430611196504081553</t>
  </si>
  <si>
    <t>2019-01-31</t>
  </si>
  <si>
    <t>2021-01-31</t>
  </si>
  <si>
    <t>张官云</t>
  </si>
  <si>
    <t>宋先伟</t>
  </si>
  <si>
    <t>430611197909221512</t>
  </si>
  <si>
    <t>张志军</t>
  </si>
  <si>
    <t>二洲子村</t>
  </si>
  <si>
    <t>叶小梅</t>
  </si>
  <si>
    <t>430611196608205581</t>
  </si>
  <si>
    <t>2020-01-31</t>
  </si>
  <si>
    <t>刘建波</t>
  </si>
  <si>
    <t>芦花洲村</t>
  </si>
  <si>
    <t>白铁枚</t>
  </si>
  <si>
    <t>430611196912041585</t>
  </si>
  <si>
    <t>2019-02-02</t>
  </si>
  <si>
    <t>2020-12-02</t>
  </si>
  <si>
    <t>22个月</t>
  </si>
  <si>
    <t>张国庆</t>
  </si>
  <si>
    <t>双元村</t>
  </si>
  <si>
    <t>龙典</t>
  </si>
  <si>
    <t>430611199108271535</t>
  </si>
  <si>
    <t>2019-05-07</t>
  </si>
  <si>
    <t>2020-05-06</t>
  </si>
  <si>
    <t>李友娥</t>
  </si>
  <si>
    <t>望城居委会</t>
  </si>
  <si>
    <t>赵宏伍</t>
  </si>
  <si>
    <t>430611196608101539</t>
  </si>
  <si>
    <t>2019-05-08</t>
  </si>
  <si>
    <t>2020-05-07</t>
  </si>
  <si>
    <t>刘志新</t>
  </si>
  <si>
    <t>20161122</t>
  </si>
  <si>
    <t>永城村</t>
  </si>
  <si>
    <t>邹永贵</t>
  </si>
  <si>
    <t>430611198101271511</t>
  </si>
  <si>
    <t>2019-05-14</t>
  </si>
  <si>
    <t>2020-05-13</t>
  </si>
  <si>
    <t>20161128</t>
  </si>
  <si>
    <t>双五村</t>
  </si>
  <si>
    <t>夏建辉</t>
  </si>
  <si>
    <t>430611197706161513</t>
  </si>
  <si>
    <t>2019-05-15</t>
  </si>
  <si>
    <t>2020-05-14</t>
  </si>
  <si>
    <t>余其富</t>
  </si>
  <si>
    <t>430611197503081556</t>
  </si>
  <si>
    <t>2019-05-16</t>
  </si>
  <si>
    <t>2020-05-15</t>
  </si>
  <si>
    <t>长沟子村</t>
  </si>
  <si>
    <t>陈五良</t>
  </si>
  <si>
    <t>430611197201011536</t>
  </si>
  <si>
    <t>2019-07-08</t>
  </si>
  <si>
    <t>2020-07-07</t>
  </si>
  <si>
    <t>江炎姣</t>
  </si>
  <si>
    <t>430611196308251527</t>
  </si>
  <si>
    <t>五星村</t>
  </si>
  <si>
    <t>袁旺平</t>
  </si>
  <si>
    <t>430611197204161556</t>
  </si>
  <si>
    <t>方再稀</t>
  </si>
  <si>
    <t>430611197002221557</t>
  </si>
  <si>
    <t>2019-07-09</t>
  </si>
  <si>
    <t>2020-07-08</t>
  </si>
  <si>
    <t>陆升从</t>
  </si>
  <si>
    <t>430611197210185570</t>
  </si>
  <si>
    <t>20161130</t>
  </si>
  <si>
    <t>新洲村</t>
  </si>
  <si>
    <t>许岳军</t>
  </si>
  <si>
    <t>430611197010261532</t>
  </si>
  <si>
    <t>2019-07-10</t>
  </si>
  <si>
    <t>2020-07-09</t>
  </si>
  <si>
    <t>夏洪平</t>
  </si>
  <si>
    <t>董昌纯</t>
  </si>
  <si>
    <t>430611196912031598</t>
  </si>
  <si>
    <t>刘美高</t>
  </si>
  <si>
    <t>20171115</t>
  </si>
  <si>
    <t>谢四红</t>
  </si>
  <si>
    <t>430611197006141511</t>
  </si>
  <si>
    <t>2019-07-11</t>
  </si>
  <si>
    <t>2020-07-10</t>
  </si>
  <si>
    <t>祝克谋</t>
  </si>
  <si>
    <t>魏金山</t>
  </si>
  <si>
    <t>430611197405201534</t>
  </si>
  <si>
    <t>崔岳军</t>
  </si>
  <si>
    <t>20161103</t>
  </si>
  <si>
    <t>夏小君</t>
  </si>
  <si>
    <t>430611197505151538</t>
  </si>
  <si>
    <t>2019-07-15</t>
  </si>
  <si>
    <t>2020-07-14</t>
  </si>
  <si>
    <t>许为国</t>
  </si>
  <si>
    <t>李国庆</t>
  </si>
  <si>
    <t>430611197604031515</t>
  </si>
  <si>
    <t>文小岳</t>
  </si>
  <si>
    <t>20161110</t>
  </si>
  <si>
    <t>苏绪华</t>
  </si>
  <si>
    <t>432422196803195200</t>
  </si>
  <si>
    <t>2019-07-16</t>
  </si>
  <si>
    <t>段坤玉</t>
  </si>
  <si>
    <t>魏新才</t>
  </si>
  <si>
    <t>430623198909036130</t>
  </si>
  <si>
    <t>2019-07-17</t>
  </si>
  <si>
    <t>2020-07-16</t>
  </si>
  <si>
    <t>罗金见</t>
  </si>
  <si>
    <t>李国祥</t>
  </si>
  <si>
    <t>522422196301240413</t>
  </si>
  <si>
    <t>叶学文</t>
  </si>
  <si>
    <t>20171020</t>
  </si>
  <si>
    <t>李波</t>
  </si>
  <si>
    <t>430611198503041516</t>
  </si>
  <si>
    <t>2019-07-18</t>
  </si>
  <si>
    <t>2020-07-17</t>
  </si>
  <si>
    <t>赵胜仁</t>
  </si>
  <si>
    <t>方君兰</t>
  </si>
  <si>
    <t>430611197106121526</t>
  </si>
  <si>
    <t>2019-07-19</t>
  </si>
  <si>
    <t>2020-07-18</t>
  </si>
  <si>
    <t>周水珍</t>
  </si>
  <si>
    <t>袁岳伏</t>
  </si>
  <si>
    <t>430611196002050028</t>
  </si>
  <si>
    <t>2019-07-22</t>
  </si>
  <si>
    <t>2020-07-21</t>
  </si>
  <si>
    <t>刘建辉</t>
  </si>
  <si>
    <t>李芳</t>
  </si>
  <si>
    <t>430611197407041546</t>
  </si>
  <si>
    <t>2019-07-23</t>
  </si>
  <si>
    <t>2020-07-22</t>
  </si>
  <si>
    <t>聂玉兰</t>
  </si>
  <si>
    <t>20171029</t>
  </si>
  <si>
    <t>水产养殖场</t>
  </si>
  <si>
    <t>42242519641126573X</t>
  </si>
  <si>
    <t>2019-08-08</t>
  </si>
  <si>
    <t>2020-08-07</t>
  </si>
  <si>
    <t>陈杰夫</t>
  </si>
  <si>
    <t>430611197506041517</t>
  </si>
  <si>
    <t>连友光</t>
  </si>
  <si>
    <t>430611197412301517</t>
  </si>
  <si>
    <t>熊祖新</t>
  </si>
  <si>
    <t>430611196610101554</t>
  </si>
  <si>
    <t>2019-08-14</t>
  </si>
  <si>
    <t>2020-08-13</t>
  </si>
  <si>
    <t>冯新全</t>
  </si>
  <si>
    <t>李贵</t>
  </si>
  <si>
    <t>430611198504071530</t>
  </si>
  <si>
    <t>李宝菊</t>
  </si>
  <si>
    <t>高坤富</t>
  </si>
  <si>
    <t>430611196510165550</t>
  </si>
  <si>
    <t>2020-08-08</t>
  </si>
  <si>
    <t>万岳华</t>
  </si>
  <si>
    <t>20171102</t>
  </si>
  <si>
    <t>胡书美</t>
  </si>
  <si>
    <t>513429197403125238</t>
  </si>
  <si>
    <t>2019-05-27</t>
  </si>
  <si>
    <t>2020-05-27</t>
  </si>
  <si>
    <t>龙童生</t>
  </si>
  <si>
    <t>余业仁</t>
  </si>
  <si>
    <t>430611197008205558</t>
  </si>
  <si>
    <t>2019-08-09</t>
  </si>
  <si>
    <t>2020-08-09</t>
  </si>
  <si>
    <t>20171108</t>
  </si>
  <si>
    <t>张聂青</t>
  </si>
  <si>
    <t>430626197402117534</t>
  </si>
  <si>
    <t>2019-01-10</t>
  </si>
  <si>
    <t>2020-01-10</t>
  </si>
  <si>
    <t>黄再兴</t>
  </si>
  <si>
    <t>邹延明</t>
  </si>
  <si>
    <t>430611197702095555</t>
  </si>
  <si>
    <t>20171205</t>
  </si>
  <si>
    <t>汤建华</t>
  </si>
  <si>
    <t>430611196502245518</t>
  </si>
  <si>
    <t>2019-01-09</t>
  </si>
  <si>
    <t>2020-01-09</t>
  </si>
  <si>
    <t>张可红</t>
  </si>
  <si>
    <t>432424196702106013</t>
  </si>
  <si>
    <t>彭继明</t>
  </si>
  <si>
    <t>20161108</t>
  </si>
  <si>
    <t>戴华清</t>
  </si>
  <si>
    <t>430626196706037539</t>
  </si>
  <si>
    <t>周正华</t>
  </si>
  <si>
    <t>周建平</t>
  </si>
  <si>
    <t>430611197101275534</t>
  </si>
  <si>
    <t>2019-06-18</t>
  </si>
  <si>
    <t>2020-06-18</t>
  </si>
  <si>
    <t>周建坤</t>
  </si>
  <si>
    <t>唐群乐</t>
  </si>
  <si>
    <t>43061119650501001X</t>
  </si>
  <si>
    <t>胡群</t>
  </si>
  <si>
    <t>谭文</t>
  </si>
  <si>
    <t>430626196403177518</t>
  </si>
  <si>
    <t>2019-05-29</t>
  </si>
  <si>
    <t>2020-05-29</t>
  </si>
  <si>
    <t>羿超</t>
  </si>
  <si>
    <t>张辉</t>
  </si>
  <si>
    <t>430611197407105511</t>
  </si>
  <si>
    <t>2019-05-28</t>
  </si>
  <si>
    <t>2020-05-28</t>
  </si>
  <si>
    <t>蔡桂香</t>
  </si>
  <si>
    <t>陈建敏</t>
  </si>
  <si>
    <t>513428197811260029</t>
  </si>
  <si>
    <t>2019-05-09</t>
  </si>
  <si>
    <t>2020-05-09</t>
  </si>
  <si>
    <t>朱正国</t>
  </si>
  <si>
    <t>石政华</t>
  </si>
  <si>
    <t>430626196712077561</t>
  </si>
  <si>
    <t>夏宾如</t>
  </si>
  <si>
    <t>胡永福</t>
  </si>
  <si>
    <t>430626197106017512</t>
  </si>
  <si>
    <t>2019-05-10</t>
  </si>
  <si>
    <t>2020-05-10</t>
  </si>
  <si>
    <t>李世勇</t>
  </si>
  <si>
    <t>20171107</t>
  </si>
  <si>
    <t>吴长文</t>
  </si>
  <si>
    <t>430611197403245517</t>
  </si>
  <si>
    <t>2019-10-08</t>
  </si>
  <si>
    <t>肖国良</t>
  </si>
  <si>
    <t>杨正康</t>
  </si>
  <si>
    <t>530128196301141214</t>
  </si>
  <si>
    <t>周正林</t>
  </si>
  <si>
    <t>430626197011037553</t>
  </si>
  <si>
    <t>2019-01-11</t>
  </si>
  <si>
    <t>2020-01-11</t>
  </si>
  <si>
    <t>20171110</t>
  </si>
  <si>
    <t>李小兰</t>
  </si>
  <si>
    <t>430611196702025587</t>
  </si>
  <si>
    <t>代方波</t>
  </si>
  <si>
    <t>430626196807037511</t>
  </si>
  <si>
    <t>2019-01-08</t>
  </si>
  <si>
    <t>2020-01-08</t>
  </si>
  <si>
    <t>朱洁</t>
  </si>
  <si>
    <t>徐国辉</t>
  </si>
  <si>
    <t>430611196803215558</t>
  </si>
  <si>
    <t>2019-03-07</t>
  </si>
  <si>
    <t>2020-03-07</t>
  </si>
  <si>
    <t>李大芳</t>
  </si>
  <si>
    <t>430611197401215533</t>
  </si>
  <si>
    <t>2019-03-01</t>
  </si>
  <si>
    <t>2020-03-01</t>
  </si>
  <si>
    <t>任国富</t>
  </si>
  <si>
    <t>肖慎光</t>
  </si>
  <si>
    <t>430611198505165555</t>
  </si>
  <si>
    <t>20171116</t>
  </si>
  <si>
    <t>周杨</t>
  </si>
  <si>
    <t>430611198302165512</t>
  </si>
  <si>
    <t>2019-12-14</t>
  </si>
  <si>
    <t>20190118</t>
  </si>
  <si>
    <t>陈少钧</t>
  </si>
  <si>
    <t>430626197012287511</t>
  </si>
  <si>
    <t>宋国庆</t>
  </si>
  <si>
    <t>20161104</t>
  </si>
  <si>
    <t>庄健</t>
  </si>
  <si>
    <t>430626197409127591</t>
  </si>
  <si>
    <t>黄新辉</t>
  </si>
  <si>
    <t>江元秀</t>
  </si>
  <si>
    <t>430611196607015540</t>
  </si>
  <si>
    <t>少贴息</t>
  </si>
  <si>
    <t>周连喜</t>
  </si>
  <si>
    <t>郑金莲</t>
  </si>
  <si>
    <t>430626196310197560</t>
  </si>
  <si>
    <t>颜小署</t>
  </si>
  <si>
    <t>金友志</t>
  </si>
  <si>
    <t>430611197302095054</t>
  </si>
  <si>
    <t>2017-07-11</t>
  </si>
  <si>
    <t>熊志元</t>
  </si>
  <si>
    <t>丁传义</t>
  </si>
  <si>
    <t>430611196306095559</t>
  </si>
  <si>
    <t>2017-07-26</t>
  </si>
  <si>
    <t>2020-07-25</t>
  </si>
  <si>
    <t>代国贞</t>
  </si>
  <si>
    <t>陈传祖</t>
  </si>
  <si>
    <t>430611195902285012</t>
  </si>
  <si>
    <t>2017-10-26</t>
  </si>
  <si>
    <t>2019-10-26</t>
  </si>
  <si>
    <t>谢军</t>
  </si>
  <si>
    <t>20161209</t>
  </si>
  <si>
    <t>杨坤城</t>
  </si>
  <si>
    <t>430611196508275013</t>
  </si>
  <si>
    <t>2017-10-31</t>
  </si>
  <si>
    <t>2019-10-29</t>
  </si>
  <si>
    <t>刘兵</t>
  </si>
  <si>
    <t>430611198509225017</t>
  </si>
  <si>
    <t>2019-10-31</t>
  </si>
  <si>
    <t>龙月红</t>
  </si>
  <si>
    <t>段孝江</t>
  </si>
  <si>
    <t>430611197312185037</t>
  </si>
  <si>
    <t>2017-11-01</t>
  </si>
  <si>
    <t>王冬华</t>
  </si>
  <si>
    <t>胡小祥</t>
  </si>
  <si>
    <t>430611196811205093</t>
  </si>
  <si>
    <t>2017-11-02</t>
  </si>
  <si>
    <t>2019-11-02</t>
  </si>
  <si>
    <t>戴岳春</t>
  </si>
  <si>
    <t>王兴国</t>
  </si>
  <si>
    <t>430611196905295034</t>
  </si>
  <si>
    <t>2017-11-06</t>
  </si>
  <si>
    <t>张如峰</t>
  </si>
  <si>
    <t>刘传林</t>
  </si>
  <si>
    <t>430611196908205030</t>
  </si>
  <si>
    <t>2017-11-15</t>
  </si>
  <si>
    <t>2019-11-15</t>
  </si>
  <si>
    <t>蔡金娥</t>
  </si>
  <si>
    <t>430611196805245048</t>
  </si>
  <si>
    <t>2017-11-22</t>
  </si>
  <si>
    <t>2019-11-22</t>
  </si>
  <si>
    <t>姚孙平</t>
  </si>
  <si>
    <t>430611198212075011</t>
  </si>
  <si>
    <t>2017-12-28</t>
  </si>
  <si>
    <t>2019-12-28</t>
  </si>
  <si>
    <t>黄求成</t>
  </si>
  <si>
    <t>430611195912055018</t>
  </si>
  <si>
    <t>2018-05-30</t>
  </si>
  <si>
    <t>20190724</t>
  </si>
  <si>
    <t>蔡铭强</t>
  </si>
  <si>
    <t>430611196405055018</t>
  </si>
  <si>
    <t>49,000.00</t>
  </si>
  <si>
    <t>2018-08-09</t>
  </si>
  <si>
    <t>20190831</t>
  </si>
  <si>
    <t>卢进旺</t>
  </si>
  <si>
    <t>430621197609240511</t>
  </si>
  <si>
    <t>2018-09-11</t>
  </si>
  <si>
    <t>2020-09-10</t>
  </si>
  <si>
    <t>40000</t>
  </si>
  <si>
    <t>20190911</t>
  </si>
  <si>
    <t>龙庆</t>
  </si>
  <si>
    <t>430611199002225012</t>
  </si>
  <si>
    <t>2019-10-09</t>
  </si>
  <si>
    <t>彭铁钢</t>
  </si>
  <si>
    <t>方友全</t>
  </si>
  <si>
    <t>430611197302035043</t>
  </si>
  <si>
    <t>2018-10-15</t>
  </si>
  <si>
    <t>2019-10-15</t>
  </si>
  <si>
    <t>龙贤沐</t>
  </si>
  <si>
    <t>赵阳春</t>
  </si>
  <si>
    <t>430611196502285042</t>
  </si>
  <si>
    <t>谢岳文</t>
  </si>
  <si>
    <t>潘志荣</t>
  </si>
  <si>
    <t>522522196606067039</t>
  </si>
  <si>
    <t>吴飞军</t>
  </si>
  <si>
    <t>刘志斌</t>
  </si>
  <si>
    <t>430611196612145040</t>
  </si>
  <si>
    <t>胡明星</t>
  </si>
  <si>
    <t>王群莲</t>
  </si>
  <si>
    <t>430611196807285027</t>
  </si>
  <si>
    <t>2018-11-30</t>
  </si>
  <si>
    <t>2019-11-30</t>
  </si>
  <si>
    <t>李学文</t>
  </si>
  <si>
    <t>陈洁君</t>
  </si>
  <si>
    <t>430623198612233766</t>
  </si>
  <si>
    <t>2018-12-13</t>
  </si>
  <si>
    <t>2019-12-13</t>
  </si>
  <si>
    <t>周建军</t>
  </si>
  <si>
    <t>20180606</t>
  </si>
  <si>
    <t>余小德</t>
  </si>
  <si>
    <t>430611197710145030</t>
  </si>
  <si>
    <t>2019-01-15</t>
  </si>
  <si>
    <t>2020-01-15</t>
  </si>
  <si>
    <t>20180816</t>
  </si>
  <si>
    <t>王守元</t>
  </si>
  <si>
    <t>430611197206165016</t>
  </si>
  <si>
    <t>20180913</t>
  </si>
  <si>
    <t>刘桂芝</t>
  </si>
  <si>
    <t>430611196809220024</t>
  </si>
  <si>
    <t>2020-01-21</t>
  </si>
  <si>
    <t>20190121</t>
  </si>
  <si>
    <t>龙广伍</t>
  </si>
  <si>
    <t>430611196209045031</t>
  </si>
  <si>
    <t>2019-02-21</t>
  </si>
  <si>
    <t>2020-02-21</t>
  </si>
  <si>
    <t>杨金号</t>
  </si>
  <si>
    <t>樊辉</t>
  </si>
  <si>
    <t>430611196602245013</t>
  </si>
  <si>
    <t>10,000.00</t>
  </si>
  <si>
    <t>2019-05-06</t>
  </si>
  <si>
    <t>曹岳林</t>
  </si>
  <si>
    <t>20161117</t>
  </si>
  <si>
    <t>卢金铎</t>
  </si>
  <si>
    <t>430611196311225012</t>
  </si>
  <si>
    <t>2019-05-31</t>
  </si>
  <si>
    <t>2020-05-31</t>
  </si>
  <si>
    <t>展期</t>
  </si>
  <si>
    <t>汤龙保</t>
  </si>
  <si>
    <t>陈咏梅</t>
  </si>
  <si>
    <t>430611197302055028</t>
  </si>
  <si>
    <t>2019-06-05</t>
  </si>
  <si>
    <t>2020-06-05</t>
  </si>
  <si>
    <t>卢伏林</t>
  </si>
  <si>
    <t>20161124</t>
  </si>
  <si>
    <t>秦明洪</t>
  </si>
  <si>
    <t>430611196907065013</t>
  </si>
  <si>
    <t>王群兴</t>
  </si>
  <si>
    <t>20170920</t>
  </si>
  <si>
    <t>蔡得兵</t>
  </si>
  <si>
    <t>430611197511215016</t>
  </si>
  <si>
    <t>2020-08-14</t>
  </si>
  <si>
    <t>谭作佳</t>
  </si>
  <si>
    <t>20000</t>
  </si>
  <si>
    <t>冷会勇</t>
  </si>
  <si>
    <t>430611197403225014</t>
  </si>
  <si>
    <t>2019-09-03</t>
  </si>
  <si>
    <t>2020-09-03</t>
  </si>
  <si>
    <t>潘东平</t>
  </si>
  <si>
    <t>430611196801095011</t>
  </si>
  <si>
    <t>20180920</t>
  </si>
  <si>
    <t>20190920</t>
  </si>
  <si>
    <t>石小君</t>
  </si>
  <si>
    <t>430611197606265024</t>
  </si>
  <si>
    <t>20170721</t>
  </si>
  <si>
    <t>20190721</t>
  </si>
  <si>
    <t>20181206</t>
  </si>
  <si>
    <t>杨丹桂</t>
  </si>
  <si>
    <t>430611195808155043</t>
  </si>
  <si>
    <t>2017-10-17</t>
  </si>
  <si>
    <t>2018-10-17</t>
  </si>
  <si>
    <t>少贴70天利息</t>
  </si>
  <si>
    <t>徐元洪</t>
  </si>
  <si>
    <t>秦光艳</t>
  </si>
  <si>
    <t>20170217</t>
  </si>
  <si>
    <t>20171024</t>
  </si>
  <si>
    <t>20181108</t>
  </si>
  <si>
    <t>20190114</t>
  </si>
  <si>
    <t>20190827</t>
  </si>
  <si>
    <t>20190828</t>
  </si>
  <si>
    <t>左小秋</t>
  </si>
  <si>
    <t>吴先明</t>
  </si>
  <si>
    <t>20170807</t>
  </si>
  <si>
    <t>20170904</t>
  </si>
  <si>
    <t>龚光华</t>
  </si>
  <si>
    <t>20170906</t>
  </si>
  <si>
    <t>20171011</t>
  </si>
  <si>
    <t>20171017</t>
  </si>
  <si>
    <t>余兆波</t>
  </si>
  <si>
    <t>程良</t>
  </si>
  <si>
    <t>易佑</t>
  </si>
  <si>
    <t>王春伏</t>
  </si>
  <si>
    <t>晏得山</t>
  </si>
  <si>
    <t>李应成</t>
  </si>
  <si>
    <t>赵绪峰</t>
  </si>
  <si>
    <t>陈剑超</t>
  </si>
  <si>
    <t>王世珍</t>
  </si>
  <si>
    <t>杨建池</t>
  </si>
  <si>
    <t>童桂和</t>
  </si>
  <si>
    <t>20171121</t>
  </si>
  <si>
    <t>20180809</t>
  </si>
  <si>
    <t>20180814</t>
  </si>
  <si>
    <t>26000</t>
  </si>
  <si>
    <t>20181001</t>
  </si>
  <si>
    <t>20181023</t>
  </si>
  <si>
    <t>20181123</t>
  </si>
  <si>
    <t>20190916</t>
  </si>
  <si>
    <t>周武</t>
  </si>
  <si>
    <t>20181009</t>
  </si>
  <si>
    <t>20181210</t>
  </si>
  <si>
    <t>20160726</t>
  </si>
  <si>
    <t>刘婷</t>
  </si>
  <si>
    <t>刘波楼</t>
  </si>
  <si>
    <t>罗官林</t>
  </si>
  <si>
    <t>王梅开</t>
  </si>
  <si>
    <t>20170802</t>
  </si>
  <si>
    <t>刘炼忠</t>
  </si>
  <si>
    <t>20171016</t>
  </si>
  <si>
    <t>龚启福</t>
  </si>
  <si>
    <t>李群香</t>
  </si>
  <si>
    <t>20171126</t>
  </si>
  <si>
    <t>20180810</t>
  </si>
  <si>
    <t>20181130</t>
  </si>
  <si>
    <t>20190115</t>
  </si>
  <si>
    <t>10000</t>
  </si>
  <si>
    <t>20190506</t>
  </si>
  <si>
    <t>蔡勋洪</t>
  </si>
  <si>
    <t>蔡铭坤</t>
  </si>
  <si>
    <t>20170405</t>
  </si>
  <si>
    <t>49000</t>
  </si>
  <si>
    <t>20170724</t>
  </si>
  <si>
    <t>蔡宝林</t>
  </si>
  <si>
    <t>蔡伏香</t>
  </si>
  <si>
    <t>颜云英</t>
  </si>
  <si>
    <t>20171106</t>
  </si>
  <si>
    <t>张召鹏</t>
  </si>
  <si>
    <t>20171127</t>
  </si>
  <si>
    <t>蔡万碧</t>
  </si>
  <si>
    <t>20171129</t>
  </si>
  <si>
    <t>20180409</t>
  </si>
  <si>
    <t>20190221</t>
  </si>
  <si>
    <t>杨金魁</t>
  </si>
  <si>
    <t>20170908</t>
  </si>
  <si>
    <t>20190717</t>
  </si>
  <si>
    <t>刘传祥</t>
  </si>
  <si>
    <t>20160728</t>
  </si>
  <si>
    <t>龙广兵</t>
  </si>
  <si>
    <t>20160926</t>
  </si>
  <si>
    <t>胡勇</t>
  </si>
  <si>
    <t>刘仕威</t>
  </si>
  <si>
    <t>20161028</t>
  </si>
  <si>
    <t>彭锦洪</t>
  </si>
  <si>
    <t>20170414</t>
  </si>
  <si>
    <t>20170425</t>
  </si>
  <si>
    <t>20170531</t>
  </si>
  <si>
    <t>胡治平</t>
  </si>
  <si>
    <t>赵秋强</t>
  </si>
  <si>
    <t>20171009</t>
  </si>
  <si>
    <t>周和军</t>
  </si>
  <si>
    <t>蔡葵红</t>
  </si>
  <si>
    <t>丁凯</t>
  </si>
  <si>
    <t>韩春池</t>
  </si>
  <si>
    <t>张绍平</t>
  </si>
  <si>
    <t>杨登发</t>
  </si>
  <si>
    <t>20180122</t>
  </si>
  <si>
    <t>20180327</t>
  </si>
  <si>
    <t>龙永和</t>
  </si>
  <si>
    <t>20180408</t>
  </si>
  <si>
    <t>龙广岳</t>
  </si>
  <si>
    <t>20180515</t>
  </si>
  <si>
    <t>20180706</t>
  </si>
  <si>
    <t>20181204</t>
  </si>
  <si>
    <t>20170711</t>
  </si>
  <si>
    <t>苏成</t>
  </si>
  <si>
    <t>金菲</t>
  </si>
  <si>
    <t>卢从一</t>
  </si>
  <si>
    <t>20171111</t>
  </si>
  <si>
    <t>金祖焕</t>
  </si>
  <si>
    <t>王世斌</t>
  </si>
  <si>
    <t>金柏立</t>
  </si>
  <si>
    <t>徐建刚</t>
  </si>
  <si>
    <t>金声亮</t>
  </si>
  <si>
    <t>20190605</t>
  </si>
  <si>
    <t>20170509</t>
  </si>
  <si>
    <t>谭六容</t>
  </si>
  <si>
    <t>刘传华</t>
  </si>
  <si>
    <t>郑朴年</t>
  </si>
  <si>
    <t>万俊会</t>
  </si>
  <si>
    <t>龙岳检</t>
  </si>
  <si>
    <t>20171128</t>
  </si>
  <si>
    <t>20180614</t>
  </si>
  <si>
    <t>20170726</t>
  </si>
  <si>
    <t>徐斌</t>
  </si>
  <si>
    <t>李继平</t>
  </si>
  <si>
    <t>陈岳华</t>
  </si>
  <si>
    <t>李素兰</t>
  </si>
  <si>
    <t>20160918</t>
  </si>
  <si>
    <t>金志龙</t>
  </si>
  <si>
    <t>徐民</t>
  </si>
  <si>
    <t>20161020</t>
  </si>
  <si>
    <t>蒋伯宜</t>
  </si>
  <si>
    <t>20161115</t>
  </si>
  <si>
    <t>胡文华</t>
  </si>
  <si>
    <t>卢先凤</t>
  </si>
  <si>
    <t>段友富</t>
  </si>
  <si>
    <t>肖碧林</t>
  </si>
  <si>
    <t>阎秋</t>
  </si>
  <si>
    <t>朱炳焕</t>
  </si>
  <si>
    <t>20161116</t>
  </si>
  <si>
    <t>刘海清</t>
  </si>
  <si>
    <t>朱伯生</t>
  </si>
  <si>
    <t>卢先红</t>
  </si>
  <si>
    <t>朱武</t>
  </si>
  <si>
    <t>文福初</t>
  </si>
  <si>
    <t>黄召</t>
  </si>
  <si>
    <t>易治民</t>
  </si>
  <si>
    <t>20161123</t>
  </si>
  <si>
    <t>吴应国</t>
  </si>
  <si>
    <t>韩春姣</t>
  </si>
  <si>
    <t>20170223</t>
  </si>
  <si>
    <t>李爱军</t>
  </si>
  <si>
    <t>20170803</t>
  </si>
  <si>
    <t>20170911</t>
  </si>
  <si>
    <t>徐光明</t>
  </si>
  <si>
    <t>杨永忠</t>
  </si>
  <si>
    <t>20171112</t>
  </si>
  <si>
    <t>黄爱平</t>
  </si>
  <si>
    <t>黄淑文</t>
  </si>
  <si>
    <t>20171221</t>
  </si>
  <si>
    <t>20171228</t>
  </si>
  <si>
    <t>20180911</t>
  </si>
  <si>
    <t>20181015</t>
  </si>
  <si>
    <t>20181213</t>
  </si>
  <si>
    <t>文有忠</t>
  </si>
  <si>
    <t>20160901</t>
  </si>
  <si>
    <t>20161014</t>
  </si>
  <si>
    <t>江宏珍</t>
  </si>
  <si>
    <t>李立文</t>
  </si>
  <si>
    <t>谭和训</t>
  </si>
  <si>
    <t>20170308</t>
  </si>
  <si>
    <t>夏朝阳</t>
  </si>
  <si>
    <t>黎德树</t>
  </si>
  <si>
    <t>20181101</t>
  </si>
  <si>
    <t>江爱成</t>
  </si>
  <si>
    <t>20171019</t>
  </si>
  <si>
    <t>王守一</t>
  </si>
  <si>
    <t>付为忠</t>
  </si>
  <si>
    <t>李年平</t>
  </si>
  <si>
    <t>李际全</t>
  </si>
  <si>
    <t>20171130</t>
  </si>
  <si>
    <t>罗进学</t>
  </si>
  <si>
    <t>候家奇</t>
  </si>
  <si>
    <t>20180210</t>
  </si>
  <si>
    <t>20180530</t>
  </si>
  <si>
    <t>裴运锋</t>
  </si>
  <si>
    <t>20170209</t>
  </si>
  <si>
    <t>王兵</t>
  </si>
  <si>
    <t>余泽义</t>
  </si>
  <si>
    <t>李志华</t>
  </si>
  <si>
    <t>王淑云</t>
  </si>
  <si>
    <t>方立元</t>
  </si>
  <si>
    <t>胡楠</t>
  </si>
  <si>
    <t>季杰文</t>
  </si>
  <si>
    <t>陈湘明</t>
  </si>
  <si>
    <t>方得华</t>
  </si>
  <si>
    <t>王守彪</t>
  </si>
  <si>
    <t>王佰汉</t>
  </si>
  <si>
    <t>20171123</t>
  </si>
  <si>
    <t>吴素华</t>
  </si>
  <si>
    <t>黄晓华</t>
  </si>
  <si>
    <t>20180129</t>
  </si>
  <si>
    <t>刘爱萍</t>
  </si>
  <si>
    <t>20170609</t>
  </si>
  <si>
    <t>丰慧民</t>
  </si>
  <si>
    <t>程斯辉</t>
  </si>
  <si>
    <t>20160829</t>
  </si>
  <si>
    <t>曾建华</t>
  </si>
  <si>
    <t>刘芳</t>
  </si>
  <si>
    <t>周艳辉</t>
  </si>
  <si>
    <t>李范兴</t>
  </si>
  <si>
    <t>蔡开权</t>
  </si>
  <si>
    <t>杨金娥</t>
  </si>
  <si>
    <t>20181031</t>
  </si>
  <si>
    <t>谢红萍</t>
  </si>
  <si>
    <t>20160920</t>
  </si>
  <si>
    <t>彭德红</t>
  </si>
  <si>
    <t>20161017</t>
  </si>
  <si>
    <t>彭铁波</t>
  </si>
  <si>
    <t>胡彩娥</t>
  </si>
  <si>
    <t>杨正伏</t>
  </si>
  <si>
    <t>20161121</t>
  </si>
  <si>
    <t>邓燕波</t>
  </si>
  <si>
    <t>20161125</t>
  </si>
  <si>
    <t>敖文德</t>
  </si>
  <si>
    <t>罗琼芝</t>
  </si>
  <si>
    <t>蔡远琴</t>
  </si>
  <si>
    <t>20161202</t>
  </si>
  <si>
    <t>王维</t>
  </si>
  <si>
    <t>20170321</t>
  </si>
  <si>
    <t>陈晓红</t>
  </si>
  <si>
    <t>20170909</t>
  </si>
  <si>
    <t>20171207</t>
  </si>
  <si>
    <t>20180329</t>
  </si>
  <si>
    <t>20181230</t>
  </si>
  <si>
    <t>邓祚贵</t>
  </si>
  <si>
    <t>贺文华</t>
  </si>
  <si>
    <t>20171214</t>
  </si>
  <si>
    <t>肖家伏</t>
  </si>
  <si>
    <t>20161207</t>
  </si>
  <si>
    <t>周凤春</t>
  </si>
  <si>
    <t>陈元义</t>
  </si>
  <si>
    <t>20170621</t>
  </si>
  <si>
    <t>薛锦辉</t>
  </si>
  <si>
    <t>20170703</t>
  </si>
  <si>
    <t>蔡谷良</t>
  </si>
  <si>
    <t>谢佑冬</t>
  </si>
  <si>
    <t>20170824</t>
  </si>
  <si>
    <t>肖志文</t>
  </si>
  <si>
    <t>马文斌</t>
  </si>
  <si>
    <t>代雪群</t>
  </si>
  <si>
    <t>邓治国</t>
  </si>
  <si>
    <t>20180803</t>
  </si>
  <si>
    <t>9000</t>
  </si>
  <si>
    <t>20190103</t>
  </si>
  <si>
    <t>20190906</t>
  </si>
  <si>
    <t>20160908</t>
  </si>
  <si>
    <t>张志勋</t>
  </si>
  <si>
    <t>20160914</t>
  </si>
  <si>
    <t>杨其兵</t>
  </si>
  <si>
    <t>黄忠海</t>
  </si>
  <si>
    <t>20161027</t>
  </si>
  <si>
    <t>杨青山</t>
  </si>
  <si>
    <t>刘凤姣</t>
  </si>
  <si>
    <t>20161107</t>
  </si>
  <si>
    <t>洪梅香</t>
  </si>
  <si>
    <t>刘克成</t>
  </si>
  <si>
    <t>20161212</t>
  </si>
  <si>
    <t>陈伟辉</t>
  </si>
  <si>
    <t>20170328</t>
  </si>
  <si>
    <t>李望林</t>
  </si>
  <si>
    <t>20170511</t>
  </si>
  <si>
    <t>危满舟</t>
  </si>
  <si>
    <t>20170606</t>
  </si>
  <si>
    <t>熊友莲</t>
  </si>
  <si>
    <t>龚连娥</t>
  </si>
  <si>
    <t>20170818</t>
  </si>
  <si>
    <t>熊光辉</t>
  </si>
  <si>
    <t>20170907</t>
  </si>
  <si>
    <t>蒋飞仙</t>
  </si>
  <si>
    <t>20170930</t>
  </si>
  <si>
    <t>20171118</t>
  </si>
  <si>
    <t>20190315</t>
  </si>
  <si>
    <t>20190806</t>
  </si>
  <si>
    <t>谢文波</t>
  </si>
  <si>
    <t>蒋德保</t>
  </si>
  <si>
    <t>20170825</t>
  </si>
  <si>
    <t>游芝元</t>
  </si>
  <si>
    <t>邹浩华</t>
  </si>
  <si>
    <t>陈四明</t>
  </si>
  <si>
    <t>贺桂华</t>
  </si>
  <si>
    <t>20180314</t>
  </si>
  <si>
    <t>20180426</t>
  </si>
  <si>
    <t>20190731</t>
  </si>
  <si>
    <t>20190912</t>
  </si>
  <si>
    <t>王海燕</t>
  </si>
  <si>
    <t>20160923</t>
  </si>
  <si>
    <t>严大喜</t>
  </si>
  <si>
    <t>何玉珍</t>
  </si>
  <si>
    <t>赵冬明</t>
  </si>
  <si>
    <t>谢朝国</t>
  </si>
  <si>
    <t>20170729</t>
  </si>
  <si>
    <t>20170926</t>
  </si>
  <si>
    <t>杨秋良</t>
  </si>
  <si>
    <t>李学斌</t>
  </si>
  <si>
    <t>管于香</t>
  </si>
  <si>
    <t>徐炎新</t>
  </si>
  <si>
    <t>何子文</t>
  </si>
  <si>
    <t>况天尧</t>
  </si>
  <si>
    <t>孙立云</t>
  </si>
  <si>
    <t>胡兆平</t>
  </si>
  <si>
    <t>蔡元梅</t>
  </si>
  <si>
    <t>张明才</t>
  </si>
  <si>
    <t>蔡连喜</t>
  </si>
  <si>
    <t>20161213</t>
  </si>
  <si>
    <t>周平</t>
  </si>
  <si>
    <t>20170503</t>
  </si>
  <si>
    <t>刘晓珍</t>
  </si>
  <si>
    <t>吴春辉</t>
  </si>
  <si>
    <t>20170607</t>
  </si>
  <si>
    <t>余建文</t>
  </si>
  <si>
    <t>20170608</t>
  </si>
  <si>
    <t>王立云</t>
  </si>
  <si>
    <t>20170728</t>
  </si>
  <si>
    <t>11000</t>
  </si>
  <si>
    <t>20190611</t>
  </si>
  <si>
    <t>王学平</t>
  </si>
  <si>
    <t>20160930</t>
  </si>
  <si>
    <t>蒋建平</t>
  </si>
  <si>
    <t>20180514</t>
  </si>
  <si>
    <t>范仁和</t>
  </si>
  <si>
    <t>20161114</t>
  </si>
  <si>
    <t>敖庆元</t>
  </si>
  <si>
    <t>刘伟兵</t>
  </si>
  <si>
    <t>张良玉</t>
  </si>
  <si>
    <t>20171119</t>
  </si>
  <si>
    <t>彭运华</t>
  </si>
  <si>
    <t>何元秀</t>
  </si>
  <si>
    <t>20190425</t>
  </si>
  <si>
    <t>20190520</t>
  </si>
  <si>
    <t>陈小云</t>
  </si>
  <si>
    <t>20170413</t>
  </si>
  <si>
    <t>尹培安</t>
  </si>
  <si>
    <t>20170928</t>
  </si>
  <si>
    <t>曹铁华</t>
  </si>
  <si>
    <t>杨三喜</t>
  </si>
  <si>
    <t>李新涛</t>
  </si>
  <si>
    <t>20190929</t>
  </si>
  <si>
    <t>20160929</t>
  </si>
  <si>
    <t>20170925</t>
  </si>
  <si>
    <t>李丽英</t>
  </si>
  <si>
    <t>蔡卫华</t>
  </si>
  <si>
    <t>陈志铁</t>
  </si>
  <si>
    <t>20180921</t>
  </si>
  <si>
    <t>冯昌炎</t>
  </si>
  <si>
    <t>程松林</t>
  </si>
  <si>
    <t>刘文辉</t>
  </si>
  <si>
    <t>唐云辉</t>
  </si>
  <si>
    <t>皮赞军</t>
  </si>
  <si>
    <t>熊家坤</t>
  </si>
  <si>
    <t>何德喜</t>
  </si>
  <si>
    <t>万远民</t>
  </si>
  <si>
    <t>徐凤辉</t>
  </si>
  <si>
    <t>卜新华</t>
  </si>
  <si>
    <t>20190823</t>
  </si>
  <si>
    <t>卜德群</t>
  </si>
  <si>
    <t>20160905</t>
  </si>
  <si>
    <t>李游</t>
  </si>
  <si>
    <t>20170822</t>
  </si>
  <si>
    <t>刘英雄</t>
  </si>
  <si>
    <t>20170827</t>
  </si>
  <si>
    <t>谢志臣</t>
  </si>
  <si>
    <t>罗会政</t>
  </si>
  <si>
    <t>方启鑫</t>
  </si>
  <si>
    <t>曹端明</t>
  </si>
  <si>
    <t>郭福田</t>
  </si>
  <si>
    <t>20180321</t>
  </si>
  <si>
    <t>毛良科</t>
  </si>
  <si>
    <t>20160902</t>
  </si>
  <si>
    <t>谢国泉</t>
  </si>
  <si>
    <t>刘丽华</t>
  </si>
  <si>
    <t>丰科</t>
  </si>
  <si>
    <t>刘健</t>
  </si>
  <si>
    <t>喻霞</t>
  </si>
  <si>
    <t>20171208</t>
  </si>
  <si>
    <t>张美蓉</t>
  </si>
  <si>
    <t>张先培</t>
  </si>
  <si>
    <t>20161129</t>
  </si>
  <si>
    <t>方吉全</t>
  </si>
  <si>
    <t>罗元珍</t>
  </si>
  <si>
    <t>方国军</t>
  </si>
  <si>
    <t>余泽衡</t>
  </si>
  <si>
    <t>20190429</t>
  </si>
  <si>
    <t>张战辉</t>
  </si>
  <si>
    <t>20160824</t>
  </si>
  <si>
    <t>20170407</t>
  </si>
  <si>
    <t>熊桂华</t>
  </si>
  <si>
    <t>李太平</t>
  </si>
  <si>
    <t>文友谊</t>
  </si>
  <si>
    <t>陈海招</t>
  </si>
  <si>
    <t>余庚荣</t>
  </si>
  <si>
    <t>20190307</t>
  </si>
  <si>
    <t>20190514</t>
  </si>
  <si>
    <t>20190809</t>
  </si>
  <si>
    <t>贺源龙</t>
  </si>
  <si>
    <t>20170324</t>
  </si>
  <si>
    <t>杨运秋</t>
  </si>
  <si>
    <t>白祖付</t>
  </si>
  <si>
    <t>王继明</t>
  </si>
  <si>
    <t>黎珍珍</t>
  </si>
  <si>
    <t>陈志才</t>
  </si>
  <si>
    <t>20180111</t>
  </si>
  <si>
    <t>朱晓玲</t>
  </si>
  <si>
    <t>20180125</t>
  </si>
  <si>
    <t>黄爱华</t>
  </si>
  <si>
    <t>谢昌文</t>
  </si>
  <si>
    <t>20170512</t>
  </si>
  <si>
    <t>陈佩云</t>
  </si>
  <si>
    <t>20171125</t>
  </si>
  <si>
    <t>向小青</t>
  </si>
  <si>
    <t>戴作香</t>
  </si>
  <si>
    <t>曾春英</t>
  </si>
  <si>
    <t>涂世华</t>
  </si>
  <si>
    <t>20190124</t>
  </si>
  <si>
    <t>20190301</t>
  </si>
  <si>
    <t>马帅</t>
  </si>
  <si>
    <t>20160922</t>
  </si>
  <si>
    <t>李葵香</t>
  </si>
  <si>
    <t>李大霞</t>
  </si>
  <si>
    <t>胡知音</t>
  </si>
  <si>
    <t>李再元</t>
  </si>
  <si>
    <t>江汉平</t>
  </si>
  <si>
    <t>叶军华</t>
  </si>
  <si>
    <t>张喜洪</t>
  </si>
  <si>
    <t>胡凯波</t>
  </si>
  <si>
    <t>李门祥</t>
  </si>
  <si>
    <t>李月兰</t>
  </si>
  <si>
    <t>李前兵</t>
  </si>
  <si>
    <t>彭小亮</t>
  </si>
  <si>
    <t>20161201</t>
  </si>
  <si>
    <t>田飞跃</t>
  </si>
  <si>
    <t>戴元林</t>
  </si>
  <si>
    <t>20170117</t>
  </si>
  <si>
    <t>戴上云</t>
  </si>
  <si>
    <t>王伏连</t>
  </si>
  <si>
    <t>20170222</t>
  </si>
  <si>
    <t>李发清</t>
  </si>
  <si>
    <t>20170224</t>
  </si>
  <si>
    <t>王建勋</t>
  </si>
  <si>
    <t>戴俊</t>
  </si>
  <si>
    <t>20180227</t>
  </si>
  <si>
    <t>龚德树</t>
  </si>
  <si>
    <t>20170317</t>
  </si>
  <si>
    <t>付和平</t>
  </si>
  <si>
    <t>汪家军</t>
  </si>
  <si>
    <t>20190109</t>
  </si>
  <si>
    <t>何金元</t>
  </si>
  <si>
    <t>陈国仕</t>
  </si>
  <si>
    <t>20170309</t>
  </si>
  <si>
    <t>邓永红</t>
  </si>
  <si>
    <t>周光佑</t>
  </si>
  <si>
    <t>20170310</t>
  </si>
  <si>
    <t>李文先</t>
  </si>
  <si>
    <t>舒会兰</t>
  </si>
  <si>
    <t>20171222</t>
  </si>
  <si>
    <t>20190111</t>
  </si>
  <si>
    <t>曾庆欢</t>
  </si>
  <si>
    <t>20160809</t>
  </si>
  <si>
    <t>叶志斌</t>
  </si>
  <si>
    <t>20160907</t>
  </si>
  <si>
    <t>甘谷明</t>
  </si>
  <si>
    <t>邹立红</t>
  </si>
  <si>
    <t>龚学农</t>
  </si>
  <si>
    <t>段传正</t>
  </si>
  <si>
    <t>20170817</t>
  </si>
  <si>
    <t>20170919</t>
  </si>
  <si>
    <t>荣应军</t>
  </si>
  <si>
    <t>陈永高</t>
  </si>
  <si>
    <t>20180115</t>
  </si>
  <si>
    <t>刘绍才</t>
  </si>
  <si>
    <t>20180226</t>
  </si>
  <si>
    <t>朱礼文</t>
  </si>
  <si>
    <t>20180313</t>
  </si>
  <si>
    <t>宁德仁</t>
  </si>
  <si>
    <t>20180417</t>
  </si>
  <si>
    <t>20180830</t>
  </si>
  <si>
    <t>20180927</t>
  </si>
  <si>
    <t>20190527</t>
  </si>
  <si>
    <t>20190528</t>
  </si>
  <si>
    <t>赵兴华</t>
  </si>
  <si>
    <t>张前平</t>
  </si>
  <si>
    <t>王再香</t>
  </si>
  <si>
    <t>周永毕</t>
  </si>
  <si>
    <t>20190108</t>
  </si>
  <si>
    <t>符蝶花</t>
  </si>
  <si>
    <t>杨正武</t>
  </si>
  <si>
    <t>邢伏秋</t>
  </si>
  <si>
    <t>刘桂英</t>
  </si>
  <si>
    <t>王建选</t>
  </si>
  <si>
    <t>徐金华</t>
  </si>
  <si>
    <t>程晓玲</t>
  </si>
  <si>
    <t>徐启荣</t>
  </si>
  <si>
    <t>20171204</t>
  </si>
  <si>
    <t>李勇</t>
  </si>
  <si>
    <t>20180511</t>
  </si>
  <si>
    <t>孟波</t>
  </si>
  <si>
    <t>范年元</t>
  </si>
  <si>
    <t>贺利军</t>
  </si>
  <si>
    <t>20170623</t>
  </si>
  <si>
    <t>邓美华</t>
  </si>
  <si>
    <t>20170704</t>
  </si>
  <si>
    <t>陈其飞</t>
  </si>
  <si>
    <t>20170830</t>
  </si>
  <si>
    <t>吴小军</t>
  </si>
  <si>
    <t>夏芝元</t>
  </si>
  <si>
    <t>刘武</t>
  </si>
  <si>
    <t>陈仁会</t>
  </si>
  <si>
    <t>白兰英</t>
  </si>
  <si>
    <t>范卫红</t>
  </si>
  <si>
    <t>20171206</t>
  </si>
  <si>
    <t>胡爱军</t>
  </si>
  <si>
    <t>20180425</t>
  </si>
  <si>
    <t>吴婷</t>
  </si>
  <si>
    <t>20180831</t>
  </si>
  <si>
    <t>20180904</t>
  </si>
  <si>
    <t>20190509</t>
  </si>
  <si>
    <t>20190510</t>
  </si>
  <si>
    <t>20190529</t>
  </si>
  <si>
    <t>35000</t>
  </si>
  <si>
    <t>杨雨明</t>
  </si>
  <si>
    <t>陈光虎</t>
  </si>
  <si>
    <t>20170810</t>
  </si>
  <si>
    <t>李正斌</t>
  </si>
  <si>
    <t>腾玉伟</t>
  </si>
  <si>
    <t>张青芝</t>
  </si>
  <si>
    <t>唐跃文</t>
  </si>
  <si>
    <t>20190110</t>
  </si>
  <si>
    <t>20190618</t>
  </si>
  <si>
    <t>20160927</t>
  </si>
  <si>
    <t>綦群英</t>
  </si>
  <si>
    <t>危凡</t>
  </si>
  <si>
    <t>20161009</t>
  </si>
  <si>
    <t>20161010</t>
  </si>
  <si>
    <t>蔡明</t>
  </si>
  <si>
    <t>徐木林</t>
  </si>
  <si>
    <t>向才英</t>
  </si>
  <si>
    <t>何恺</t>
  </si>
  <si>
    <t>胡彩云</t>
  </si>
  <si>
    <t>何绍芳</t>
  </si>
  <si>
    <t>余满珍</t>
  </si>
  <si>
    <t>唐兴厚</t>
  </si>
  <si>
    <t>贺文冰</t>
  </si>
  <si>
    <t>20180711</t>
  </si>
  <si>
    <t>李剑</t>
  </si>
  <si>
    <t>杨家玖</t>
  </si>
  <si>
    <t>王子芳</t>
  </si>
  <si>
    <t>胡守刚</t>
  </si>
  <si>
    <t>戴香华</t>
  </si>
  <si>
    <t>夏跃辉</t>
  </si>
  <si>
    <t>胡强国</t>
  </si>
  <si>
    <t>戴宏志</t>
  </si>
  <si>
    <t>杨学文</t>
  </si>
  <si>
    <t>20171201</t>
  </si>
  <si>
    <t>20190708</t>
  </si>
  <si>
    <t>20190709</t>
  </si>
  <si>
    <t>20190710</t>
  </si>
  <si>
    <t>20190715</t>
  </si>
  <si>
    <t>方秋生</t>
  </si>
  <si>
    <t>沈红品</t>
  </si>
  <si>
    <t>王丽萍</t>
  </si>
  <si>
    <t>20170914</t>
  </si>
  <si>
    <t>20170921</t>
  </si>
  <si>
    <t>周重池</t>
  </si>
  <si>
    <t>符八生</t>
  </si>
  <si>
    <t>陈松山</t>
  </si>
  <si>
    <t>江小和</t>
  </si>
  <si>
    <t>陈芝亿</t>
  </si>
  <si>
    <t>郭章桂</t>
  </si>
  <si>
    <t>20190507</t>
  </si>
  <si>
    <t>20190508</t>
  </si>
  <si>
    <t>钟山</t>
  </si>
  <si>
    <t>陈明祥</t>
  </si>
  <si>
    <t>肖秋红</t>
  </si>
  <si>
    <t>沈梦秋</t>
  </si>
  <si>
    <t>文斌</t>
  </si>
  <si>
    <t>蔡益明</t>
  </si>
  <si>
    <t>20170829</t>
  </si>
  <si>
    <t>龚熊兵</t>
  </si>
  <si>
    <t>王再强</t>
  </si>
  <si>
    <t>20170927</t>
  </si>
  <si>
    <t>20190202</t>
  </si>
  <si>
    <t>20190719</t>
  </si>
  <si>
    <t>李伏初</t>
  </si>
  <si>
    <t>余立新</t>
  </si>
  <si>
    <t>周定学</t>
  </si>
  <si>
    <t>雷菊香</t>
  </si>
  <si>
    <t>王斌</t>
  </si>
  <si>
    <t>20170831</t>
  </si>
  <si>
    <t>周训民</t>
  </si>
  <si>
    <t>李玲玲</t>
  </si>
  <si>
    <t>华君</t>
  </si>
  <si>
    <t>刘拥政</t>
  </si>
  <si>
    <t>李有明</t>
  </si>
  <si>
    <t>许广路</t>
  </si>
  <si>
    <t>15000</t>
  </si>
  <si>
    <t>20190131</t>
  </si>
  <si>
    <t>李春香</t>
  </si>
  <si>
    <t>高章奇</t>
  </si>
  <si>
    <t>汪辉玉</t>
  </si>
  <si>
    <t>管必虎</t>
  </si>
  <si>
    <t>郭玲</t>
  </si>
  <si>
    <t>何龙前</t>
  </si>
  <si>
    <t>夏秋姣</t>
  </si>
  <si>
    <t>杨宁</t>
  </si>
  <si>
    <t>魏双龙</t>
  </si>
  <si>
    <t>高森华</t>
  </si>
  <si>
    <t>张国栋</t>
  </si>
  <si>
    <t>20171109</t>
  </si>
  <si>
    <t>呙勤河</t>
  </si>
  <si>
    <t>王良才</t>
  </si>
  <si>
    <t>刘顺亮</t>
  </si>
  <si>
    <t>彭南保</t>
  </si>
  <si>
    <t>陈秋菊</t>
  </si>
  <si>
    <t>范建芬</t>
  </si>
  <si>
    <t>王元国</t>
  </si>
  <si>
    <t>许雪庆</t>
  </si>
  <si>
    <t>孙邦富</t>
  </si>
  <si>
    <t>彭望君</t>
  </si>
  <si>
    <t>罗德建</t>
  </si>
  <si>
    <t>刘振伦</t>
  </si>
  <si>
    <t>20190515</t>
  </si>
  <si>
    <t>20190516</t>
  </si>
  <si>
    <t>20190718</t>
  </si>
  <si>
    <t>20190722</t>
  </si>
  <si>
    <t>20190723</t>
  </si>
  <si>
    <t>万更新</t>
  </si>
  <si>
    <t>徐加兵</t>
  </si>
  <si>
    <t>杨远堂</t>
  </si>
  <si>
    <t>吴明奎</t>
  </si>
  <si>
    <t>周先高</t>
  </si>
  <si>
    <t>吴明友</t>
  </si>
  <si>
    <t>程美纯</t>
  </si>
  <si>
    <t>20190711</t>
  </si>
  <si>
    <t>20190716</t>
  </si>
  <si>
    <t>谢征兵</t>
  </si>
  <si>
    <t>谢望东</t>
  </si>
  <si>
    <t>刘双</t>
  </si>
  <si>
    <t>肖双喜</t>
  </si>
  <si>
    <t>甘元才</t>
  </si>
  <si>
    <t>罗岳君</t>
  </si>
  <si>
    <t>胡正艳</t>
  </si>
  <si>
    <t>戴永华</t>
  </si>
  <si>
    <t>王清权</t>
  </si>
  <si>
    <t>李玲</t>
  </si>
  <si>
    <t>陈满秀</t>
  </si>
  <si>
    <t>曾庆勇</t>
  </si>
  <si>
    <t>易爱梅</t>
  </si>
  <si>
    <t>高先克</t>
  </si>
  <si>
    <t>张小运</t>
  </si>
  <si>
    <t>李四君</t>
  </si>
  <si>
    <t>郭文丰</t>
  </si>
  <si>
    <t>杜友星</t>
  </si>
  <si>
    <t>万桂姣</t>
  </si>
  <si>
    <t>胡丽萍</t>
  </si>
  <si>
    <t>刘凤荣</t>
  </si>
  <si>
    <t>詹兴明</t>
  </si>
  <si>
    <t>刘胜元</t>
  </si>
  <si>
    <t>竺桂香</t>
  </si>
  <si>
    <t>白祖湘</t>
  </si>
  <si>
    <t>任霞</t>
  </si>
  <si>
    <t>周小华</t>
  </si>
  <si>
    <t/>
  </si>
  <si>
    <t>2020年君山区二季度贴息明细（截止6月底）</t>
  </si>
  <si>
    <t>2020-12-27</t>
  </si>
  <si>
    <t>2020-04-01</t>
  </si>
  <si>
    <t>2020-06-30</t>
  </si>
  <si>
    <t>良心支行</t>
  </si>
  <si>
    <t>2020-11-06</t>
  </si>
  <si>
    <t>430626197101287513</t>
  </si>
  <si>
    <t>2020-11-19</t>
  </si>
  <si>
    <t>2021-01-08</t>
  </si>
  <si>
    <t>2020-01-16</t>
  </si>
  <si>
    <t>2020-12-25</t>
  </si>
  <si>
    <t>良心堡支行</t>
  </si>
  <si>
    <t>430623196301097534</t>
  </si>
  <si>
    <t>2020-01-17</t>
  </si>
  <si>
    <t>2021-01-17</t>
  </si>
  <si>
    <t>2020-06-02</t>
  </si>
  <si>
    <t>2020-12-31</t>
  </si>
  <si>
    <t>采桑湖支行</t>
  </si>
  <si>
    <t>李朝阳</t>
  </si>
  <si>
    <t>430626197002267576</t>
  </si>
  <si>
    <t>段有良</t>
  </si>
  <si>
    <t>430611197404245519</t>
  </si>
  <si>
    <t>柳林洲镇</t>
  </si>
  <si>
    <t>君山支行</t>
  </si>
  <si>
    <t>430611197201101523</t>
  </si>
  <si>
    <t>周新波</t>
  </si>
  <si>
    <t>430611196903050017</t>
  </si>
  <si>
    <t>陈可金</t>
  </si>
  <si>
    <t>513427196410272415</t>
  </si>
  <si>
    <t>彭湘涛</t>
  </si>
  <si>
    <t>430611199706081512</t>
  </si>
  <si>
    <t>430611196803261597</t>
  </si>
  <si>
    <t>杨远航</t>
  </si>
  <si>
    <t>430611198211101513</t>
  </si>
  <si>
    <t>石渊国</t>
  </si>
  <si>
    <t>433024196201170550</t>
  </si>
  <si>
    <t>430611197110101675</t>
  </si>
  <si>
    <t>430611196611211552</t>
  </si>
  <si>
    <t>李菊华</t>
  </si>
  <si>
    <t>430611196610021546</t>
  </si>
  <si>
    <t>16,000.00</t>
  </si>
  <si>
    <t>广兴洲支行</t>
  </si>
  <si>
    <t>2020-11-05</t>
  </si>
  <si>
    <t>2021-01-10</t>
  </si>
  <si>
    <t>2020-10-23</t>
  </si>
  <si>
    <t>2019-10-24</t>
  </si>
  <si>
    <t>2020-10-24</t>
  </si>
  <si>
    <t>刘永见</t>
  </si>
  <si>
    <t>430611196708084510</t>
  </si>
  <si>
    <t>2020-10-29</t>
  </si>
  <si>
    <t>430611198111064516</t>
  </si>
  <si>
    <t>430611198111034552</t>
  </si>
  <si>
    <t>2020-11-15</t>
  </si>
  <si>
    <t>2020-11-18</t>
  </si>
  <si>
    <t>2020-11-22</t>
  </si>
  <si>
    <t>2019-11-26</t>
  </si>
  <si>
    <t>2020-11-26</t>
  </si>
  <si>
    <t>2019-12-12</t>
  </si>
  <si>
    <t>2020-12-12</t>
  </si>
  <si>
    <t>2020-12-13</t>
  </si>
  <si>
    <t>祖文祥</t>
  </si>
  <si>
    <t>430611197612294518</t>
  </si>
  <si>
    <t>25,000.00</t>
  </si>
  <si>
    <t>2019-12-16</t>
  </si>
  <si>
    <t>2020-12-16</t>
  </si>
  <si>
    <t>43061119711110451X</t>
  </si>
  <si>
    <t>2021-01-16</t>
  </si>
  <si>
    <t>2020-03-05</t>
  </si>
  <si>
    <t>2021-03-05</t>
  </si>
  <si>
    <t>2020-03-31</t>
  </si>
  <si>
    <t>2021-03-31</t>
  </si>
  <si>
    <t>樊文</t>
  </si>
  <si>
    <t>430611197707144512</t>
  </si>
  <si>
    <t>2020-04-07</t>
  </si>
  <si>
    <t>2021-04-07</t>
  </si>
  <si>
    <t>2021-05-20</t>
  </si>
  <si>
    <t>熊初亮</t>
  </si>
  <si>
    <t>430611198404084510</t>
  </si>
  <si>
    <t>2020-06-12</t>
  </si>
  <si>
    <t>2021-06-12</t>
  </si>
  <si>
    <t>向健</t>
  </si>
  <si>
    <t>430611198511305534</t>
  </si>
  <si>
    <t>钱粮湖支行</t>
  </si>
  <si>
    <t>张业广</t>
  </si>
  <si>
    <t>430611196210295513</t>
  </si>
  <si>
    <t>汤碧波</t>
  </si>
  <si>
    <t>430611197604185514</t>
  </si>
  <si>
    <t>文彩霞</t>
  </si>
  <si>
    <t>430611196710085563</t>
  </si>
  <si>
    <t>2019-12-11</t>
  </si>
  <si>
    <t>2020-03-17</t>
  </si>
  <si>
    <t>43062319691028751X</t>
  </si>
  <si>
    <t>2019-11-12</t>
  </si>
  <si>
    <t>许市</t>
  </si>
  <si>
    <t>许市支行</t>
  </si>
  <si>
    <t>430611196403045019</t>
  </si>
  <si>
    <t>2018-11-22</t>
  </si>
  <si>
    <t>2020-11-21</t>
  </si>
  <si>
    <t>2020-11-29</t>
  </si>
  <si>
    <t>430611199003045013</t>
  </si>
  <si>
    <t>2018-12-04</t>
  </si>
  <si>
    <t>2020-12-03</t>
  </si>
  <si>
    <t>2021-01-14</t>
  </si>
  <si>
    <t>2021-01-20</t>
  </si>
  <si>
    <t>2021-02-20</t>
  </si>
  <si>
    <t>2020/02/26</t>
  </si>
  <si>
    <t>2019-10-18</t>
  </si>
  <si>
    <t>2020-10-18</t>
  </si>
  <si>
    <t>蔡汉兰</t>
  </si>
  <si>
    <t>430611197502175040</t>
  </si>
  <si>
    <t>2019-10-28</t>
  </si>
  <si>
    <t>2020-10-28</t>
  </si>
  <si>
    <t>2019-11-04</t>
  </si>
  <si>
    <t>2020-11-04</t>
  </si>
  <si>
    <t>2020-11-08</t>
  </si>
  <si>
    <t>2019-11-27</t>
  </si>
  <si>
    <t>2020-11-27</t>
  </si>
  <si>
    <t>2020-11-30</t>
  </si>
  <si>
    <t>430611198210125011</t>
  </si>
  <si>
    <t>2020-12-06</t>
  </si>
  <si>
    <t>2019-12-27</t>
  </si>
  <si>
    <t>2021-01-18</t>
  </si>
  <si>
    <t>2020-02-26</t>
  </si>
  <si>
    <t>2021-02-26</t>
  </si>
  <si>
    <t>龚冬秀</t>
  </si>
  <si>
    <t>430611197011205049</t>
  </si>
  <si>
    <t>2021-03-17</t>
  </si>
  <si>
    <t>王双红</t>
  </si>
  <si>
    <t>430611197810265048</t>
  </si>
  <si>
    <t>龙明朋</t>
  </si>
  <si>
    <t>430611199612025018</t>
  </si>
  <si>
    <t>2020-03-19</t>
  </si>
  <si>
    <t>2021-03-19</t>
  </si>
  <si>
    <t>徐和平</t>
  </si>
  <si>
    <t>430611196305155038</t>
  </si>
  <si>
    <t>2020-04-20</t>
  </si>
  <si>
    <t>2021-04-20</t>
  </si>
  <si>
    <t>贷款金额</t>
  </si>
  <si>
    <t>贷款利率</t>
  </si>
  <si>
    <t>2020年君山区第二季度贴息明细（截止6月底）</t>
  </si>
  <si>
    <t>20181030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</si>
</sst>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\-dd"/>
    <numFmt numFmtId="178" formatCode="#,##0.00_ "/>
    <numFmt numFmtId="179" formatCode="0.00_ "/>
    <numFmt numFmtId="180" formatCode="0.00_);[Red]\(0.00\)"/>
    <numFmt numFmtId="181" formatCode="#,##0.00_);[Red]\(#,##0.00\)"/>
    <numFmt numFmtId="182" formatCode="yyyy/m/d;@"/>
    <numFmt numFmtId="183" formatCode="0_);[Red]\(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方正小标宋简体"/>
      <family val="4"/>
    </font>
    <font>
      <sz val="9"/>
      <color indexed="10"/>
      <name val="宋体"/>
      <family val="0"/>
    </font>
    <font>
      <sz val="10"/>
      <color indexed="8"/>
      <name val="SansSerif"/>
      <family val="2"/>
    </font>
    <font>
      <sz val="24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仿宋_GB2312"/>
      <family val="3"/>
    </font>
    <font>
      <sz val="16"/>
      <color indexed="8"/>
      <name val="Arial Unicode MS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0"/>
      <color indexed="8"/>
      <name val="Calibri Light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1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34" fillId="2" borderId="1" applyNumberFormat="0" applyAlignment="0" applyProtection="0"/>
    <xf numFmtId="0" fontId="30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3" fillId="0" borderId="7" applyNumberFormat="0" applyFill="0" applyAlignment="0" applyProtection="0"/>
    <xf numFmtId="0" fontId="21" fillId="0" borderId="0">
      <alignment vertical="center"/>
      <protection/>
    </xf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1" fillId="0" borderId="0">
      <alignment vertical="center"/>
      <protection/>
    </xf>
  </cellStyleXfs>
  <cellXfs count="20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66" applyFont="1" applyFill="1" applyBorder="1" applyAlignment="1">
      <alignment horizontal="center" vertical="center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5" fillId="0" borderId="9" xfId="66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2" xfId="66" applyFont="1" applyFill="1" applyBorder="1" applyAlignment="1">
      <alignment horizontal="center" vertical="center" wrapText="1"/>
      <protection/>
    </xf>
    <xf numFmtId="178" fontId="5" fillId="0" borderId="12" xfId="66" applyNumberFormat="1" applyFont="1" applyFill="1" applyBorder="1" applyAlignment="1">
      <alignment horizontal="center" vertical="center" wrapText="1"/>
      <protection/>
    </xf>
    <xf numFmtId="177" fontId="5" fillId="0" borderId="12" xfId="66" applyNumberFormat="1" applyFont="1" applyFill="1" applyBorder="1" applyAlignment="1">
      <alignment horizontal="center" vertical="center" wrapText="1"/>
      <protection/>
    </xf>
    <xf numFmtId="177" fontId="6" fillId="0" borderId="9" xfId="6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178" fontId="5" fillId="0" borderId="9" xfId="66" applyNumberFormat="1" applyFont="1" applyFill="1" applyBorder="1" applyAlignment="1">
      <alignment horizontal="center" vertical="center" wrapText="1"/>
      <protection/>
    </xf>
    <xf numFmtId="177" fontId="5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178" fontId="5" fillId="0" borderId="10" xfId="66" applyNumberFormat="1" applyFont="1" applyFill="1" applyBorder="1" applyAlignment="1">
      <alignment horizontal="center" vertical="center" wrapText="1"/>
      <protection/>
    </xf>
    <xf numFmtId="177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178" fontId="5" fillId="0" borderId="9" xfId="66" applyNumberFormat="1" applyFont="1" applyFill="1" applyBorder="1" applyAlignment="1">
      <alignment horizontal="center" vertical="center" wrapText="1"/>
      <protection/>
    </xf>
    <xf numFmtId="177" fontId="5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179" fontId="4" fillId="0" borderId="13" xfId="66" applyNumberFormat="1" applyFont="1" applyFill="1" applyBorder="1" applyAlignment="1">
      <alignment horizontal="center" vertical="center"/>
      <protection/>
    </xf>
    <xf numFmtId="179" fontId="4" fillId="0" borderId="9" xfId="66" applyNumberFormat="1" applyFont="1" applyFill="1" applyBorder="1" applyAlignment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5" fillId="0" borderId="13" xfId="66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2" xfId="66" applyNumberFormat="1" applyFont="1" applyFill="1" applyBorder="1" applyAlignment="1">
      <alignment horizontal="center" vertical="center" wrapText="1"/>
      <protection/>
    </xf>
    <xf numFmtId="179" fontId="5" fillId="0" borderId="13" xfId="66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9" fontId="5" fillId="0" borderId="13" xfId="66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vertical="center"/>
    </xf>
    <xf numFmtId="0" fontId="4" fillId="0" borderId="9" xfId="66" applyNumberFormat="1" applyFont="1" applyFill="1" applyBorder="1" applyAlignment="1">
      <alignment horizontal="center" vertical="center"/>
      <protection/>
    </xf>
    <xf numFmtId="0" fontId="5" fillId="0" borderId="9" xfId="66" applyNumberFormat="1" applyFont="1" applyFill="1" applyBorder="1" applyAlignment="1">
      <alignment horizontal="center" vertical="center"/>
      <protection/>
    </xf>
    <xf numFmtId="0" fontId="3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6" fontId="5" fillId="2" borderId="9" xfId="66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177" fontId="8" fillId="0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wrapText="1"/>
    </xf>
    <xf numFmtId="0" fontId="2" fillId="2" borderId="12" xfId="66" applyFont="1" applyFill="1" applyBorder="1" applyAlignment="1">
      <alignment horizontal="center" vertical="center"/>
      <protection/>
    </xf>
    <xf numFmtId="178" fontId="2" fillId="2" borderId="12" xfId="66" applyNumberFormat="1" applyFont="1" applyFill="1" applyBorder="1" applyAlignment="1">
      <alignment horizontal="center" vertical="center"/>
      <protection/>
    </xf>
    <xf numFmtId="177" fontId="2" fillId="2" borderId="12" xfId="66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0" fontId="2" fillId="2" borderId="9" xfId="66" applyFont="1" applyFill="1" applyBorder="1" applyAlignment="1">
      <alignment horizontal="center" vertical="center"/>
      <protection/>
    </xf>
    <xf numFmtId="178" fontId="2" fillId="2" borderId="9" xfId="66" applyNumberFormat="1" applyFont="1" applyFill="1" applyBorder="1" applyAlignment="1">
      <alignment horizontal="center" vertical="center"/>
      <protection/>
    </xf>
    <xf numFmtId="177" fontId="2" fillId="2" borderId="9" xfId="66" applyNumberFormat="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2" fillId="2" borderId="10" xfId="66" applyFont="1" applyFill="1" applyBorder="1" applyAlignment="1">
      <alignment horizontal="center" vertical="center"/>
      <protection/>
    </xf>
    <xf numFmtId="178" fontId="2" fillId="2" borderId="10" xfId="66" applyNumberFormat="1" applyFont="1" applyFill="1" applyBorder="1" applyAlignment="1">
      <alignment horizontal="center" vertical="center"/>
      <protection/>
    </xf>
    <xf numFmtId="177" fontId="2" fillId="2" borderId="10" xfId="66" applyNumberFormat="1" applyFont="1" applyFill="1" applyBorder="1" applyAlignment="1">
      <alignment horizontal="center" vertical="center"/>
      <protection/>
    </xf>
    <xf numFmtId="0" fontId="2" fillId="2" borderId="9" xfId="66" applyFont="1" applyFill="1" applyBorder="1" applyAlignment="1">
      <alignment horizontal="center" vertical="center"/>
      <protection/>
    </xf>
    <xf numFmtId="178" fontId="2" fillId="2" borderId="9" xfId="66" applyNumberFormat="1" applyFont="1" applyFill="1" applyBorder="1" applyAlignment="1">
      <alignment horizontal="center" vertical="center"/>
      <protection/>
    </xf>
    <xf numFmtId="177" fontId="2" fillId="2" borderId="9" xfId="66" applyNumberFormat="1" applyFont="1" applyFill="1" applyBorder="1" applyAlignment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179" fontId="36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wrapText="1"/>
    </xf>
    <xf numFmtId="179" fontId="5" fillId="2" borderId="13" xfId="66" applyNumberFormat="1" applyFont="1" applyFill="1" applyBorder="1" applyAlignment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wrapText="1"/>
    </xf>
    <xf numFmtId="177" fontId="8" fillId="2" borderId="9" xfId="66" applyNumberFormat="1" applyFont="1" applyFill="1" applyBorder="1" applyAlignment="1">
      <alignment horizontal="center" vertical="center" wrapText="1"/>
      <protection/>
    </xf>
    <xf numFmtId="0" fontId="2" fillId="2" borderId="12" xfId="66" applyNumberFormat="1" applyFont="1" applyFill="1" applyBorder="1" applyAlignment="1">
      <alignment horizontal="center" vertical="center"/>
      <protection/>
    </xf>
    <xf numFmtId="179" fontId="5" fillId="2" borderId="13" xfId="66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2" borderId="9" xfId="66" applyNumberFormat="1" applyFont="1" applyFill="1" applyBorder="1" applyAlignment="1">
      <alignment horizontal="center" vertical="center"/>
      <protection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77" fontId="8" fillId="0" borderId="10" xfId="0" applyNumberFormat="1" applyFont="1" applyBorder="1" applyAlignment="1">
      <alignment wrapText="1"/>
    </xf>
    <xf numFmtId="177" fontId="8" fillId="0" borderId="9" xfId="0" applyNumberFormat="1" applyFont="1" applyFill="1" applyBorder="1" applyAlignment="1">
      <alignment horizont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19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9" xfId="66" applyFont="1" applyFill="1" applyBorder="1" applyAlignment="1">
      <alignment horizontal="center" vertical="center"/>
      <protection/>
    </xf>
    <xf numFmtId="0" fontId="4" fillId="2" borderId="9" xfId="66" applyNumberFormat="1" applyFont="1" applyFill="1" applyBorder="1" applyAlignment="1">
      <alignment horizontal="center" vertical="center"/>
      <protection/>
    </xf>
    <xf numFmtId="0" fontId="5" fillId="2" borderId="9" xfId="66" applyNumberFormat="1" applyFont="1" applyFill="1" applyBorder="1" applyAlignment="1">
      <alignment horizontal="center" vertical="center"/>
      <protection/>
    </xf>
    <xf numFmtId="0" fontId="2" fillId="2" borderId="12" xfId="66" applyFont="1" applyFill="1" applyBorder="1" applyAlignment="1">
      <alignment horizontal="center" vertical="center"/>
      <protection/>
    </xf>
    <xf numFmtId="49" fontId="2" fillId="2" borderId="12" xfId="66" applyNumberFormat="1" applyFont="1" applyFill="1" applyBorder="1" applyAlignment="1">
      <alignment horizontal="center" vertical="center"/>
      <protection/>
    </xf>
    <xf numFmtId="14" fontId="5" fillId="2" borderId="9" xfId="66" applyNumberFormat="1" applyFont="1" applyFill="1" applyBorder="1" applyAlignment="1">
      <alignment horizontal="center" vertical="center"/>
      <protection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79" fontId="4" fillId="2" borderId="13" xfId="66" applyNumberFormat="1" applyFont="1" applyFill="1" applyBorder="1" applyAlignment="1">
      <alignment horizontal="center" vertical="center"/>
      <protection/>
    </xf>
    <xf numFmtId="179" fontId="4" fillId="2" borderId="9" xfId="66" applyNumberFormat="1" applyFont="1" applyFill="1" applyBorder="1" applyAlignment="1">
      <alignment horizontal="center" vertical="center"/>
      <protection/>
    </xf>
    <xf numFmtId="14" fontId="8" fillId="2" borderId="9" xfId="66" applyNumberFormat="1" applyFont="1" applyFill="1" applyBorder="1" applyAlignment="1">
      <alignment horizontal="center" vertical="center" wrapText="1"/>
      <protection/>
    </xf>
    <xf numFmtId="0" fontId="2" fillId="2" borderId="12" xfId="66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2" borderId="16" xfId="66" applyFont="1" applyFill="1" applyBorder="1" applyAlignment="1">
      <alignment horizontal="center" vertical="center"/>
      <protection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5" xfId="66" applyFont="1" applyFill="1" applyBorder="1" applyAlignment="1">
      <alignment horizontal="center" vertical="center"/>
      <protection/>
    </xf>
    <xf numFmtId="179" fontId="2" fillId="2" borderId="0" xfId="66" applyNumberFormat="1" applyFont="1" applyFill="1" applyAlignment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0" xfId="0" applyFont="1" applyFill="1" applyBorder="1" applyAlignment="1" applyProtection="1">
      <alignment horizontal="right" vertical="center" wrapText="1"/>
      <protection/>
    </xf>
    <xf numFmtId="0" fontId="10" fillId="2" borderId="12" xfId="66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49" fontId="8" fillId="20" borderId="9" xfId="0" applyNumberFormat="1" applyFont="1" applyFill="1" applyBorder="1" applyAlignment="1">
      <alignment horizontal="center" vertical="center"/>
    </xf>
    <xf numFmtId="14" fontId="8" fillId="20" borderId="9" xfId="0" applyNumberFormat="1" applyFont="1" applyFill="1" applyBorder="1" applyAlignment="1">
      <alignment horizontal="center" vertical="center"/>
    </xf>
    <xf numFmtId="0" fontId="5" fillId="2" borderId="9" xfId="66" applyNumberFormat="1" applyFont="1" applyFill="1" applyBorder="1" applyAlignment="1">
      <alignment horizontal="center" vertical="center"/>
      <protection/>
    </xf>
    <xf numFmtId="14" fontId="8" fillId="20" borderId="9" xfId="0" applyNumberFormat="1" applyFont="1" applyFill="1" applyBorder="1" applyAlignment="1">
      <alignment horizontal="center" vertical="center" wrapText="1"/>
    </xf>
    <xf numFmtId="0" fontId="10" fillId="20" borderId="9" xfId="0" applyNumberFormat="1" applyFont="1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 wrapText="1"/>
    </xf>
    <xf numFmtId="179" fontId="5" fillId="2" borderId="9" xfId="66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67">
      <alignment vertical="center"/>
      <protection/>
    </xf>
    <xf numFmtId="0" fontId="9" fillId="0" borderId="18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3" fillId="0" borderId="9" xfId="67" applyFont="1" applyBorder="1" applyAlignment="1">
      <alignment horizontal="center" vertical="center"/>
      <protection/>
    </xf>
    <xf numFmtId="0" fontId="13" fillId="21" borderId="9" xfId="67" applyFont="1" applyFill="1" applyBorder="1" applyAlignment="1">
      <alignment horizontal="center" vertical="center"/>
      <protection/>
    </xf>
    <xf numFmtId="0" fontId="14" fillId="0" borderId="9" xfId="67" applyFont="1" applyBorder="1" applyAlignment="1">
      <alignment horizontal="center" vertical="center"/>
      <protection/>
    </xf>
    <xf numFmtId="0" fontId="15" fillId="0" borderId="9" xfId="67" applyFont="1" applyBorder="1" applyAlignment="1">
      <alignment horizontal="center" vertical="center"/>
      <protection/>
    </xf>
    <xf numFmtId="0" fontId="15" fillId="21" borderId="9" xfId="67" applyFont="1" applyFill="1" applyBorder="1" applyAlignment="1">
      <alignment horizontal="center" vertical="center"/>
      <protection/>
    </xf>
    <xf numFmtId="0" fontId="0" fillId="0" borderId="0" xfId="67" applyFill="1">
      <alignment vertical="center"/>
      <protection/>
    </xf>
    <xf numFmtId="0" fontId="0" fillId="0" borderId="0" xfId="67" applyBorder="1" applyAlignment="1">
      <alignment horizontal="center" vertical="center"/>
      <protection/>
    </xf>
    <xf numFmtId="49" fontId="8" fillId="0" borderId="9" xfId="0" applyNumberFormat="1" applyFont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 3 2 2" xfId="65"/>
    <cellStyle name="常规 2" xfId="66"/>
    <cellStyle name="常规 3" xfId="67"/>
    <cellStyle name="常规 4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20191031082449_cxub6bka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&#21382;&#24180;&#23567;&#39069;&#20449;&#36151;&#36148;&#24687;\2019&#24180;&#20108;&#23395;&#24230;&#25206;&#36139;&#36151;&#27454;&#36148;&#24687;&#27719;&#24635;08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2019&#24180;&#31532;&#19968;&#23395;&#24230;&#36148;&#24687;(&#25913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&#21315;&#20998;&#21046;&#38468;&#34920;&#20462;&#25913;7.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&#21382;&#24180;&#23567;&#39069;&#20449;&#36151;&#36148;&#24687;\2018&#24180;&#31532;&#20108;&#25209;&#36148;&#24687;&#65288;&#19977;&#23395;&#24230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\AppData\Roaming\kingsoft\office6\backup\201812&#23384;&#36151;&#24180;&#26085;&#223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 系统外公开招考机关工作人员专业资格条件"/>
      <sheetName val="贫困户信息_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（原始）"/>
      <sheetName val="汇总表（原始）"/>
      <sheetName val="明细表（改)"/>
      <sheetName val="明细表（最终)"/>
      <sheetName val="汇总表 (最终)"/>
    </sheetNames>
    <sheetDataSet>
      <sheetData sheetId="3">
        <row r="3">
          <cell r="O3" t="str">
            <v>李伏华</v>
          </cell>
          <cell r="P3">
            <v>20190630</v>
          </cell>
        </row>
        <row r="4">
          <cell r="O4" t="str">
            <v>陈克超</v>
          </cell>
          <cell r="P4">
            <v>20190630</v>
          </cell>
        </row>
        <row r="5">
          <cell r="O5" t="str">
            <v>龙刚</v>
          </cell>
          <cell r="P5">
            <v>20190630</v>
          </cell>
        </row>
        <row r="6">
          <cell r="O6" t="str">
            <v>汪全立</v>
          </cell>
          <cell r="P6">
            <v>20190630</v>
          </cell>
        </row>
        <row r="7">
          <cell r="O7" t="str">
            <v>高国祥</v>
          </cell>
          <cell r="P7">
            <v>20190630</v>
          </cell>
        </row>
        <row r="8">
          <cell r="O8" t="str">
            <v>吴光辉</v>
          </cell>
          <cell r="P8">
            <v>20190630</v>
          </cell>
        </row>
        <row r="9">
          <cell r="O9" t="str">
            <v>袁武波</v>
          </cell>
          <cell r="P9">
            <v>20190630</v>
          </cell>
        </row>
        <row r="10">
          <cell r="O10" t="str">
            <v>曾庆祥</v>
          </cell>
          <cell r="P10">
            <v>20190630</v>
          </cell>
        </row>
        <row r="11">
          <cell r="O11" t="str">
            <v>方海元</v>
          </cell>
          <cell r="P11">
            <v>20190630</v>
          </cell>
        </row>
        <row r="12">
          <cell r="O12" t="str">
            <v>向玉兰</v>
          </cell>
          <cell r="P12">
            <v>20190630</v>
          </cell>
        </row>
        <row r="13">
          <cell r="O13" t="str">
            <v>周学刚</v>
          </cell>
          <cell r="P13">
            <v>20190630</v>
          </cell>
        </row>
        <row r="14">
          <cell r="O14" t="str">
            <v>刘补发</v>
          </cell>
          <cell r="P14">
            <v>20190630</v>
          </cell>
        </row>
        <row r="15">
          <cell r="O15" t="str">
            <v>任兵</v>
          </cell>
          <cell r="P15">
            <v>20190630</v>
          </cell>
        </row>
        <row r="16">
          <cell r="O16" t="str">
            <v>杨敬</v>
          </cell>
          <cell r="P16">
            <v>20190630</v>
          </cell>
        </row>
        <row r="17">
          <cell r="O17" t="str">
            <v>龙世权</v>
          </cell>
          <cell r="P17">
            <v>20190630</v>
          </cell>
        </row>
        <row r="18">
          <cell r="O18" t="str">
            <v>李鑫</v>
          </cell>
          <cell r="P18">
            <v>20190630</v>
          </cell>
        </row>
        <row r="19">
          <cell r="O19" t="str">
            <v>杨从喜</v>
          </cell>
          <cell r="P19">
            <v>20190630</v>
          </cell>
        </row>
        <row r="20">
          <cell r="O20" t="str">
            <v>秦光齐</v>
          </cell>
          <cell r="P20">
            <v>20190630</v>
          </cell>
        </row>
        <row r="21">
          <cell r="O21" t="str">
            <v>汤新男</v>
          </cell>
          <cell r="P21">
            <v>20190630</v>
          </cell>
        </row>
        <row r="22">
          <cell r="O22" t="str">
            <v>文喜平</v>
          </cell>
          <cell r="P22">
            <v>20190630</v>
          </cell>
        </row>
        <row r="23">
          <cell r="O23" t="str">
            <v>陈勋</v>
          </cell>
          <cell r="P23">
            <v>20190630</v>
          </cell>
        </row>
        <row r="24">
          <cell r="O24" t="str">
            <v>汪庭华</v>
          </cell>
          <cell r="P24">
            <v>20190630</v>
          </cell>
        </row>
        <row r="25">
          <cell r="O25" t="str">
            <v>赵四红</v>
          </cell>
          <cell r="P25">
            <v>20190630</v>
          </cell>
        </row>
        <row r="26">
          <cell r="O26" t="str">
            <v>范兵</v>
          </cell>
          <cell r="P26">
            <v>20190630</v>
          </cell>
        </row>
        <row r="27">
          <cell r="O27" t="str">
            <v>秦万禧</v>
          </cell>
          <cell r="P27">
            <v>20190630</v>
          </cell>
        </row>
        <row r="28">
          <cell r="O28" t="str">
            <v>白浩</v>
          </cell>
          <cell r="P28">
            <v>20190630</v>
          </cell>
        </row>
        <row r="29">
          <cell r="O29" t="str">
            <v>张诗义</v>
          </cell>
          <cell r="P29">
            <v>20190630</v>
          </cell>
        </row>
        <row r="30">
          <cell r="O30" t="str">
            <v>李友华</v>
          </cell>
          <cell r="P30">
            <v>20190630</v>
          </cell>
        </row>
        <row r="31">
          <cell r="O31" t="str">
            <v>陈艳辉</v>
          </cell>
          <cell r="P31">
            <v>20190630</v>
          </cell>
        </row>
        <row r="32">
          <cell r="O32" t="str">
            <v>周建军</v>
          </cell>
          <cell r="P32">
            <v>20190605</v>
          </cell>
        </row>
        <row r="33">
          <cell r="O33" t="str">
            <v>刘传治</v>
          </cell>
          <cell r="P33" t="str">
            <v>20190619</v>
          </cell>
        </row>
        <row r="34">
          <cell r="O34" t="str">
            <v>张志军</v>
          </cell>
          <cell r="P34" t="str">
            <v>20190619</v>
          </cell>
        </row>
        <row r="35">
          <cell r="O35" t="str">
            <v>胡爱军</v>
          </cell>
          <cell r="P35" t="str">
            <v>20190425</v>
          </cell>
        </row>
        <row r="36">
          <cell r="O36" t="str">
            <v>宁德仁</v>
          </cell>
          <cell r="P36" t="str">
            <v>20190417</v>
          </cell>
        </row>
        <row r="37">
          <cell r="O37" t="str">
            <v>李勇</v>
          </cell>
          <cell r="P37" t="str">
            <v>20190511</v>
          </cell>
        </row>
        <row r="38">
          <cell r="O38" t="str">
            <v>徐国辉</v>
          </cell>
          <cell r="P38">
            <v>20190630</v>
          </cell>
        </row>
        <row r="39">
          <cell r="O39" t="str">
            <v>李大芳</v>
          </cell>
          <cell r="P39">
            <v>20190630</v>
          </cell>
        </row>
        <row r="40">
          <cell r="O40" t="str">
            <v>周杨</v>
          </cell>
          <cell r="P40">
            <v>20190630</v>
          </cell>
        </row>
        <row r="41">
          <cell r="O41" t="str">
            <v>涂世华</v>
          </cell>
          <cell r="P41">
            <v>20190630</v>
          </cell>
        </row>
        <row r="42">
          <cell r="O42" t="str">
            <v>周正林</v>
          </cell>
          <cell r="P42">
            <v>20190630</v>
          </cell>
        </row>
        <row r="43">
          <cell r="O43" t="str">
            <v>张聂青</v>
          </cell>
          <cell r="P43">
            <v>20190630</v>
          </cell>
        </row>
        <row r="44">
          <cell r="O44" t="str">
            <v>邹延明</v>
          </cell>
          <cell r="P44">
            <v>20190630</v>
          </cell>
        </row>
        <row r="45">
          <cell r="O45" t="str">
            <v>汤建华</v>
          </cell>
          <cell r="P45">
            <v>20190630</v>
          </cell>
        </row>
        <row r="46">
          <cell r="O46" t="str">
            <v>张可红</v>
          </cell>
          <cell r="P46">
            <v>20190630</v>
          </cell>
        </row>
        <row r="47">
          <cell r="O47" t="str">
            <v>戴华清</v>
          </cell>
          <cell r="P47">
            <v>20190630</v>
          </cell>
        </row>
        <row r="48">
          <cell r="O48" t="str">
            <v>杨正康</v>
          </cell>
          <cell r="P48">
            <v>20190630</v>
          </cell>
        </row>
        <row r="49">
          <cell r="O49" t="str">
            <v>李小兰</v>
          </cell>
          <cell r="P49">
            <v>20190630</v>
          </cell>
        </row>
        <row r="50">
          <cell r="O50" t="str">
            <v>代方波</v>
          </cell>
          <cell r="P50">
            <v>20190630</v>
          </cell>
        </row>
        <row r="51">
          <cell r="O51" t="str">
            <v>吴长文</v>
          </cell>
          <cell r="P51">
            <v>20190630</v>
          </cell>
        </row>
        <row r="52">
          <cell r="O52" t="str">
            <v>叶志斌</v>
          </cell>
          <cell r="P52">
            <v>20190630</v>
          </cell>
        </row>
        <row r="53">
          <cell r="O53" t="str">
            <v>陈其飞</v>
          </cell>
          <cell r="P53">
            <v>20190630</v>
          </cell>
        </row>
        <row r="54">
          <cell r="O54" t="str">
            <v>吴婷</v>
          </cell>
          <cell r="P54">
            <v>20190630</v>
          </cell>
        </row>
        <row r="55">
          <cell r="O55" t="str">
            <v>陈少钧</v>
          </cell>
          <cell r="P55">
            <v>20190630</v>
          </cell>
        </row>
        <row r="56">
          <cell r="O56" t="str">
            <v>陈光虎</v>
          </cell>
          <cell r="P56">
            <v>20190630</v>
          </cell>
        </row>
        <row r="57">
          <cell r="O57" t="str">
            <v>余业仁</v>
          </cell>
          <cell r="P57">
            <v>20190630</v>
          </cell>
        </row>
        <row r="58">
          <cell r="O58" t="str">
            <v>龚学农</v>
          </cell>
          <cell r="P58">
            <v>20190630</v>
          </cell>
        </row>
        <row r="59">
          <cell r="O59" t="str">
            <v>付和平</v>
          </cell>
          <cell r="P59">
            <v>20190630</v>
          </cell>
        </row>
        <row r="60">
          <cell r="O60" t="str">
            <v>贺文冰</v>
          </cell>
          <cell r="P60">
            <v>20190630</v>
          </cell>
        </row>
        <row r="61">
          <cell r="O61" t="str">
            <v>邓美华</v>
          </cell>
          <cell r="P61">
            <v>20190630</v>
          </cell>
        </row>
        <row r="62">
          <cell r="O62" t="str">
            <v>周建平</v>
          </cell>
          <cell r="P62">
            <v>20190630</v>
          </cell>
        </row>
        <row r="63">
          <cell r="O63" t="str">
            <v>唐群乐</v>
          </cell>
          <cell r="P63">
            <v>20190630</v>
          </cell>
        </row>
        <row r="64">
          <cell r="O64" t="str">
            <v>谭文</v>
          </cell>
          <cell r="P64">
            <v>20190630</v>
          </cell>
        </row>
        <row r="65">
          <cell r="O65" t="str">
            <v>张辉</v>
          </cell>
          <cell r="P65">
            <v>20190630</v>
          </cell>
        </row>
        <row r="66">
          <cell r="O66" t="str">
            <v>胡书美</v>
          </cell>
          <cell r="P66">
            <v>20190630</v>
          </cell>
        </row>
        <row r="67">
          <cell r="O67" t="str">
            <v>肖慎光</v>
          </cell>
          <cell r="P67">
            <v>20190630</v>
          </cell>
        </row>
        <row r="68">
          <cell r="O68" t="str">
            <v>胡永福</v>
          </cell>
          <cell r="P68">
            <v>20190630</v>
          </cell>
        </row>
        <row r="69">
          <cell r="O69" t="str">
            <v>陈建敏</v>
          </cell>
          <cell r="P69">
            <v>20190630</v>
          </cell>
        </row>
        <row r="70">
          <cell r="O70" t="str">
            <v>石政华</v>
          </cell>
          <cell r="P70">
            <v>20190630</v>
          </cell>
        </row>
        <row r="71">
          <cell r="O71" t="str">
            <v>张青芝</v>
          </cell>
          <cell r="P71" t="str">
            <v>20181122</v>
          </cell>
        </row>
        <row r="72">
          <cell r="O72" t="str">
            <v>熊绍湖</v>
          </cell>
          <cell r="P72" t="str">
            <v>20190518</v>
          </cell>
        </row>
        <row r="73">
          <cell r="O73" t="str">
            <v>冯光炎</v>
          </cell>
          <cell r="P73" t="str">
            <v>20190519</v>
          </cell>
        </row>
        <row r="74">
          <cell r="O74" t="str">
            <v>杨兵役</v>
          </cell>
          <cell r="P74" t="str">
            <v>20190522</v>
          </cell>
        </row>
        <row r="75">
          <cell r="O75" t="str">
            <v>刘泉</v>
          </cell>
          <cell r="P75" t="str">
            <v>20190607</v>
          </cell>
        </row>
        <row r="76">
          <cell r="O76" t="str">
            <v>刘泉</v>
          </cell>
          <cell r="P76" t="str">
            <v>20190614</v>
          </cell>
        </row>
        <row r="77">
          <cell r="O77" t="str">
            <v>姚君才</v>
          </cell>
          <cell r="P77" t="str">
            <v>20190619</v>
          </cell>
        </row>
        <row r="78">
          <cell r="O78" t="str">
            <v>罗欣蔚</v>
          </cell>
          <cell r="P78">
            <v>20190630</v>
          </cell>
        </row>
        <row r="79">
          <cell r="O79" t="str">
            <v>叶小梅</v>
          </cell>
          <cell r="P79">
            <v>20190630</v>
          </cell>
        </row>
        <row r="80">
          <cell r="O80" t="str">
            <v>邹常忠</v>
          </cell>
          <cell r="P80">
            <v>20190630</v>
          </cell>
        </row>
        <row r="81">
          <cell r="O81" t="str">
            <v>李贵</v>
          </cell>
          <cell r="P81">
            <v>20190630</v>
          </cell>
        </row>
        <row r="82">
          <cell r="O82" t="str">
            <v>宋先伟</v>
          </cell>
          <cell r="P82">
            <v>20190630</v>
          </cell>
        </row>
        <row r="83">
          <cell r="O83" t="str">
            <v>白铁枚</v>
          </cell>
          <cell r="P83">
            <v>20190630</v>
          </cell>
        </row>
        <row r="84">
          <cell r="O84" t="str">
            <v>龙典</v>
          </cell>
          <cell r="P84">
            <v>20190630</v>
          </cell>
        </row>
        <row r="85">
          <cell r="O85" t="str">
            <v>赵宏伍</v>
          </cell>
          <cell r="P85">
            <v>20190630</v>
          </cell>
        </row>
        <row r="86">
          <cell r="O86" t="str">
            <v>邹永贵</v>
          </cell>
          <cell r="P86">
            <v>20190630</v>
          </cell>
        </row>
        <row r="87">
          <cell r="O87" t="str">
            <v>夏建辉</v>
          </cell>
          <cell r="P87">
            <v>20190630</v>
          </cell>
        </row>
        <row r="88">
          <cell r="O88" t="str">
            <v>余其富</v>
          </cell>
          <cell r="P88">
            <v>20190630</v>
          </cell>
        </row>
        <row r="89">
          <cell r="O89" t="str">
            <v>李明元</v>
          </cell>
          <cell r="P89">
            <v>20190630</v>
          </cell>
        </row>
        <row r="90">
          <cell r="O90" t="str">
            <v>余建文</v>
          </cell>
          <cell r="P90">
            <v>20190630</v>
          </cell>
        </row>
        <row r="91">
          <cell r="O91" t="str">
            <v>周春莲</v>
          </cell>
          <cell r="P91">
            <v>20190630</v>
          </cell>
        </row>
        <row r="92">
          <cell r="O92" t="str">
            <v>蔡进明</v>
          </cell>
          <cell r="P92" t="str">
            <v>20190514</v>
          </cell>
        </row>
        <row r="93">
          <cell r="O93" t="str">
            <v>段加军</v>
          </cell>
          <cell r="P93">
            <v>20190630</v>
          </cell>
        </row>
        <row r="94">
          <cell r="O94" t="str">
            <v>刘晓珍</v>
          </cell>
          <cell r="P94" t="str">
            <v>20190606</v>
          </cell>
        </row>
        <row r="95">
          <cell r="O95" t="str">
            <v>何光耀</v>
          </cell>
          <cell r="P95" t="str">
            <v>20190630</v>
          </cell>
        </row>
        <row r="96">
          <cell r="O96" t="str">
            <v>杨斯友</v>
          </cell>
          <cell r="P96" t="str">
            <v>20190630</v>
          </cell>
        </row>
        <row r="97">
          <cell r="O97" t="str">
            <v>徐红纳</v>
          </cell>
          <cell r="P97" t="str">
            <v>20190630</v>
          </cell>
        </row>
        <row r="98">
          <cell r="O98" t="str">
            <v>郑昌元</v>
          </cell>
          <cell r="P98" t="str">
            <v>20190630</v>
          </cell>
        </row>
        <row r="99">
          <cell r="O99" t="str">
            <v>陈昌华</v>
          </cell>
          <cell r="P99" t="str">
            <v>20190421</v>
          </cell>
        </row>
        <row r="100">
          <cell r="O100" t="str">
            <v>彭德红</v>
          </cell>
          <cell r="P100">
            <v>20190630</v>
          </cell>
        </row>
        <row r="101">
          <cell r="O101" t="str">
            <v>盛丽华</v>
          </cell>
          <cell r="P101">
            <v>20190630</v>
          </cell>
        </row>
        <row r="102">
          <cell r="O102" t="str">
            <v>熊友莲</v>
          </cell>
          <cell r="P102" t="str">
            <v>20190628</v>
          </cell>
        </row>
        <row r="103">
          <cell r="O103" t="str">
            <v>蔡谷良</v>
          </cell>
          <cell r="P103" t="str">
            <v>20190624</v>
          </cell>
        </row>
        <row r="104">
          <cell r="O104" t="str">
            <v>薛乐书</v>
          </cell>
          <cell r="P104" t="str">
            <v>20190630</v>
          </cell>
        </row>
        <row r="105">
          <cell r="O105" t="str">
            <v>李娜</v>
          </cell>
          <cell r="P105" t="str">
            <v>20190630</v>
          </cell>
        </row>
        <row r="106">
          <cell r="O106" t="str">
            <v>夏国华</v>
          </cell>
          <cell r="P106">
            <v>20190601</v>
          </cell>
        </row>
        <row r="107">
          <cell r="O107" t="str">
            <v>陈元秋</v>
          </cell>
          <cell r="P107">
            <v>20190630</v>
          </cell>
        </row>
        <row r="108">
          <cell r="O108" t="str">
            <v>薛锦辉</v>
          </cell>
          <cell r="P108">
            <v>20190614</v>
          </cell>
        </row>
        <row r="109">
          <cell r="O109" t="str">
            <v>曾建华</v>
          </cell>
          <cell r="P109" t="str">
            <v>20190630</v>
          </cell>
        </row>
        <row r="110">
          <cell r="O110" t="str">
            <v>蔡进明</v>
          </cell>
          <cell r="P110" t="str">
            <v>20190630</v>
          </cell>
        </row>
        <row r="111">
          <cell r="O111" t="str">
            <v>金友志</v>
          </cell>
          <cell r="P111" t="str">
            <v>20190630</v>
          </cell>
        </row>
        <row r="112">
          <cell r="O112" t="str">
            <v>丁传义</v>
          </cell>
          <cell r="P112" t="str">
            <v>20190630</v>
          </cell>
        </row>
        <row r="113">
          <cell r="O113" t="str">
            <v>冷会勇</v>
          </cell>
          <cell r="P113" t="str">
            <v>20190630</v>
          </cell>
        </row>
        <row r="114">
          <cell r="O114" t="str">
            <v>陈传祖</v>
          </cell>
          <cell r="P114" t="str">
            <v>20190630</v>
          </cell>
        </row>
        <row r="115">
          <cell r="O115" t="str">
            <v>刘兵</v>
          </cell>
          <cell r="P115" t="str">
            <v>20190630</v>
          </cell>
        </row>
        <row r="116">
          <cell r="O116" t="str">
            <v>杨坤城</v>
          </cell>
          <cell r="P116" t="str">
            <v>20190630</v>
          </cell>
        </row>
        <row r="117">
          <cell r="O117" t="str">
            <v>段孝江</v>
          </cell>
          <cell r="P117" t="str">
            <v>20190630</v>
          </cell>
        </row>
        <row r="118">
          <cell r="O118" t="str">
            <v>胡小祥</v>
          </cell>
          <cell r="P118" t="str">
            <v>20190630</v>
          </cell>
        </row>
        <row r="119">
          <cell r="O119" t="str">
            <v>王兴国</v>
          </cell>
          <cell r="P119" t="str">
            <v>20190630</v>
          </cell>
        </row>
        <row r="120">
          <cell r="O120" t="str">
            <v>刘传林</v>
          </cell>
          <cell r="P120" t="str">
            <v>20190630</v>
          </cell>
        </row>
        <row r="121">
          <cell r="O121" t="str">
            <v>蔡金娥</v>
          </cell>
          <cell r="P121" t="str">
            <v>20190630</v>
          </cell>
        </row>
        <row r="122">
          <cell r="O122" t="str">
            <v>姚孙平</v>
          </cell>
          <cell r="P122" t="str">
            <v>20190630</v>
          </cell>
        </row>
        <row r="123">
          <cell r="O123" t="str">
            <v>黄求成</v>
          </cell>
          <cell r="P123" t="str">
            <v>20190630</v>
          </cell>
        </row>
        <row r="124">
          <cell r="O124" t="str">
            <v>蔡铭强</v>
          </cell>
          <cell r="P124" t="str">
            <v>20190630</v>
          </cell>
        </row>
        <row r="125">
          <cell r="O125" t="str">
            <v>蔡得兵</v>
          </cell>
          <cell r="P125" t="str">
            <v>20190630</v>
          </cell>
        </row>
        <row r="126">
          <cell r="O126" t="str">
            <v>卢进旺</v>
          </cell>
          <cell r="P126" t="str">
            <v>20190630</v>
          </cell>
        </row>
        <row r="127">
          <cell r="O127" t="str">
            <v>潘东平</v>
          </cell>
          <cell r="P127" t="str">
            <v>20190630</v>
          </cell>
        </row>
        <row r="128">
          <cell r="O128" t="str">
            <v>龙庆</v>
          </cell>
          <cell r="P128" t="str">
            <v>20190630</v>
          </cell>
        </row>
        <row r="129">
          <cell r="O129" t="str">
            <v>方友全</v>
          </cell>
          <cell r="P129" t="str">
            <v>20190630</v>
          </cell>
        </row>
        <row r="130">
          <cell r="O130" t="str">
            <v>赵阳春</v>
          </cell>
          <cell r="P130" t="str">
            <v>20190630</v>
          </cell>
        </row>
        <row r="131">
          <cell r="O131" t="str">
            <v>潘志荣</v>
          </cell>
          <cell r="P131" t="str">
            <v>20190630</v>
          </cell>
        </row>
        <row r="132">
          <cell r="O132" t="str">
            <v>刘志斌</v>
          </cell>
          <cell r="P132" t="str">
            <v>20190630</v>
          </cell>
        </row>
        <row r="133">
          <cell r="O133" t="str">
            <v>王群莲</v>
          </cell>
          <cell r="P133" t="str">
            <v>20190630</v>
          </cell>
        </row>
        <row r="134">
          <cell r="O134" t="str">
            <v>陈洁君</v>
          </cell>
          <cell r="P134" t="str">
            <v>20190630</v>
          </cell>
        </row>
        <row r="135">
          <cell r="O135" t="str">
            <v>余小德</v>
          </cell>
          <cell r="P135" t="str">
            <v>20190630</v>
          </cell>
        </row>
        <row r="136">
          <cell r="O136" t="str">
            <v>王守元</v>
          </cell>
          <cell r="P136" t="str">
            <v>20190630</v>
          </cell>
        </row>
        <row r="137">
          <cell r="O137" t="str">
            <v>刘桂芝</v>
          </cell>
          <cell r="P137" t="str">
            <v>20190630</v>
          </cell>
        </row>
        <row r="138">
          <cell r="O138" t="str">
            <v>龙广伍</v>
          </cell>
          <cell r="P138" t="str">
            <v>20190630</v>
          </cell>
        </row>
        <row r="139">
          <cell r="O139" t="str">
            <v>樊辉</v>
          </cell>
          <cell r="P139" t="str">
            <v>20190630</v>
          </cell>
        </row>
        <row r="140">
          <cell r="O140" t="str">
            <v>卢金铎</v>
          </cell>
          <cell r="P140" t="str">
            <v>20190630</v>
          </cell>
        </row>
        <row r="141">
          <cell r="O141" t="str">
            <v>陈咏梅</v>
          </cell>
          <cell r="P141" t="str">
            <v>20190630</v>
          </cell>
        </row>
        <row r="142">
          <cell r="O142" t="str">
            <v>龙广岳</v>
          </cell>
          <cell r="P142">
            <v>20190515</v>
          </cell>
        </row>
        <row r="143">
          <cell r="O143" t="str">
            <v>陈咏梅</v>
          </cell>
          <cell r="P143">
            <v>20190614</v>
          </cell>
        </row>
        <row r="144">
          <cell r="O144" t="str">
            <v>秦明洪</v>
          </cell>
          <cell r="P144">
            <v>20190706</v>
          </cell>
        </row>
        <row r="145">
          <cell r="O145" t="str">
            <v>卢金铎</v>
          </cell>
          <cell r="P145">
            <v>20190531</v>
          </cell>
        </row>
        <row r="146">
          <cell r="O146" t="str">
            <v>段海军</v>
          </cell>
          <cell r="P146" t="str">
            <v>20190630</v>
          </cell>
        </row>
        <row r="147">
          <cell r="O147" t="str">
            <v>罗凤姣</v>
          </cell>
          <cell r="P147" t="str">
            <v>20190630</v>
          </cell>
        </row>
        <row r="148">
          <cell r="O148" t="str">
            <v>杨征波</v>
          </cell>
          <cell r="P148" t="str">
            <v>20190630</v>
          </cell>
        </row>
        <row r="149">
          <cell r="O149" t="str">
            <v>杨国清</v>
          </cell>
          <cell r="P149" t="str">
            <v>20190630</v>
          </cell>
        </row>
        <row r="150">
          <cell r="O150" t="str">
            <v>李建保</v>
          </cell>
          <cell r="P150" t="str">
            <v>20190630</v>
          </cell>
        </row>
        <row r="151">
          <cell r="O151" t="str">
            <v>任林华</v>
          </cell>
          <cell r="P151" t="str">
            <v>20190630</v>
          </cell>
        </row>
        <row r="152">
          <cell r="O152" t="str">
            <v>曹建军</v>
          </cell>
          <cell r="P152" t="str">
            <v>20190630</v>
          </cell>
        </row>
        <row r="153">
          <cell r="O153" t="str">
            <v>任林华</v>
          </cell>
          <cell r="P153">
            <v>20190406</v>
          </cell>
        </row>
        <row r="154">
          <cell r="O154" t="str">
            <v>李游</v>
          </cell>
          <cell r="P154">
            <v>20190413</v>
          </cell>
        </row>
        <row r="155">
          <cell r="O155" t="str">
            <v>曹建军</v>
          </cell>
          <cell r="P155">
            <v>20190413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（原稿）"/>
      <sheetName val="明细表（改)"/>
      <sheetName val="明细表（最终)"/>
      <sheetName val="汇总表 (最终)"/>
    </sheetNames>
    <sheetDataSet>
      <sheetData sheetId="3">
        <row r="3">
          <cell r="T3" t="str">
            <v>李伏华</v>
          </cell>
          <cell r="U3">
            <v>20190331</v>
          </cell>
        </row>
        <row r="4">
          <cell r="T4" t="str">
            <v>陈克超</v>
          </cell>
          <cell r="U4">
            <v>20190331</v>
          </cell>
        </row>
        <row r="5">
          <cell r="T5" t="str">
            <v>龙刚</v>
          </cell>
          <cell r="U5">
            <v>20190331</v>
          </cell>
        </row>
        <row r="6">
          <cell r="T6" t="str">
            <v>张志军</v>
          </cell>
          <cell r="U6">
            <v>20190331</v>
          </cell>
        </row>
        <row r="7">
          <cell r="T7" t="str">
            <v>汪全立</v>
          </cell>
          <cell r="U7">
            <v>20190331</v>
          </cell>
        </row>
        <row r="8">
          <cell r="T8" t="str">
            <v>高国祥</v>
          </cell>
          <cell r="U8">
            <v>20190331</v>
          </cell>
        </row>
        <row r="9">
          <cell r="T9" t="str">
            <v>刘传治</v>
          </cell>
          <cell r="U9">
            <v>20190331</v>
          </cell>
        </row>
        <row r="10">
          <cell r="T10" t="str">
            <v>周建军</v>
          </cell>
          <cell r="U10">
            <v>20190331</v>
          </cell>
        </row>
        <row r="11">
          <cell r="T11" t="str">
            <v>吴光辉</v>
          </cell>
          <cell r="U11">
            <v>20190331</v>
          </cell>
        </row>
        <row r="12">
          <cell r="T12" t="str">
            <v>袁武波</v>
          </cell>
          <cell r="U12">
            <v>20190331</v>
          </cell>
        </row>
        <row r="13">
          <cell r="T13" t="str">
            <v>曾庆祥</v>
          </cell>
          <cell r="U13">
            <v>20190331</v>
          </cell>
        </row>
        <row r="14">
          <cell r="T14" t="str">
            <v>方海元</v>
          </cell>
          <cell r="U14">
            <v>20190331</v>
          </cell>
        </row>
        <row r="15">
          <cell r="T15" t="str">
            <v>向玉兰</v>
          </cell>
          <cell r="U15">
            <v>20190331</v>
          </cell>
        </row>
        <row r="16">
          <cell r="T16" t="str">
            <v>周学刚</v>
          </cell>
          <cell r="U16">
            <v>20190331</v>
          </cell>
        </row>
        <row r="17">
          <cell r="T17" t="str">
            <v>刘补发</v>
          </cell>
          <cell r="U17">
            <v>20190331</v>
          </cell>
        </row>
        <row r="18">
          <cell r="T18" t="str">
            <v>任兵</v>
          </cell>
          <cell r="U18">
            <v>20190331</v>
          </cell>
        </row>
        <row r="19">
          <cell r="T19" t="str">
            <v>杨敬</v>
          </cell>
          <cell r="U19">
            <v>20190331</v>
          </cell>
        </row>
        <row r="20">
          <cell r="T20" t="str">
            <v>龙世权</v>
          </cell>
          <cell r="U20">
            <v>20190331</v>
          </cell>
        </row>
        <row r="21">
          <cell r="T21" t="str">
            <v>李鑫</v>
          </cell>
          <cell r="U21">
            <v>20190331</v>
          </cell>
        </row>
        <row r="22">
          <cell r="T22" t="str">
            <v>杨从喜</v>
          </cell>
          <cell r="U22">
            <v>20190331</v>
          </cell>
        </row>
        <row r="23">
          <cell r="T23" t="str">
            <v>秦光齐</v>
          </cell>
          <cell r="U23">
            <v>20190331</v>
          </cell>
        </row>
        <row r="24">
          <cell r="T24" t="str">
            <v>汤新男</v>
          </cell>
          <cell r="U24">
            <v>20190331</v>
          </cell>
        </row>
        <row r="25">
          <cell r="T25" t="str">
            <v>文喜平</v>
          </cell>
          <cell r="U25">
            <v>20190331</v>
          </cell>
        </row>
        <row r="26">
          <cell r="T26" t="str">
            <v>陈勋</v>
          </cell>
          <cell r="U26">
            <v>20190331</v>
          </cell>
        </row>
        <row r="27">
          <cell r="T27" t="str">
            <v>汪庭华</v>
          </cell>
          <cell r="U27">
            <v>20190331</v>
          </cell>
        </row>
        <row r="28">
          <cell r="T28" t="str">
            <v>赵四红</v>
          </cell>
          <cell r="U28">
            <v>20190331</v>
          </cell>
        </row>
        <row r="29">
          <cell r="T29" t="str">
            <v>范兵</v>
          </cell>
          <cell r="U29">
            <v>20190331</v>
          </cell>
        </row>
        <row r="30">
          <cell r="T30" t="str">
            <v>秦万禧</v>
          </cell>
          <cell r="U30">
            <v>20190331</v>
          </cell>
        </row>
        <row r="31">
          <cell r="T31" t="str">
            <v>白浩</v>
          </cell>
          <cell r="U31">
            <v>20190331</v>
          </cell>
        </row>
        <row r="32">
          <cell r="T32" t="str">
            <v>张诗义</v>
          </cell>
          <cell r="U32">
            <v>20190331</v>
          </cell>
        </row>
        <row r="33">
          <cell r="T33" t="str">
            <v>李友华</v>
          </cell>
          <cell r="U33">
            <v>20190331</v>
          </cell>
        </row>
        <row r="34">
          <cell r="T34" t="str">
            <v>陈艳辉</v>
          </cell>
          <cell r="U34">
            <v>20190331</v>
          </cell>
        </row>
        <row r="35">
          <cell r="T35" t="str">
            <v>王群兴</v>
          </cell>
          <cell r="U35">
            <v>20190221</v>
          </cell>
        </row>
        <row r="36">
          <cell r="T36" t="str">
            <v>卢金铎</v>
          </cell>
          <cell r="U36">
            <v>20190331</v>
          </cell>
        </row>
        <row r="37">
          <cell r="T37" t="str">
            <v>金友志</v>
          </cell>
          <cell r="U37">
            <v>20190331</v>
          </cell>
        </row>
        <row r="38">
          <cell r="T38" t="str">
            <v>石小君</v>
          </cell>
          <cell r="U38">
            <v>20190331</v>
          </cell>
        </row>
        <row r="39">
          <cell r="T39" t="str">
            <v>丁传义</v>
          </cell>
          <cell r="U39">
            <v>20190331</v>
          </cell>
        </row>
        <row r="40">
          <cell r="T40" t="str">
            <v>冷会勇</v>
          </cell>
          <cell r="U40">
            <v>20190331</v>
          </cell>
        </row>
        <row r="41">
          <cell r="T41" t="str">
            <v>陈传祖</v>
          </cell>
          <cell r="U41">
            <v>20190331</v>
          </cell>
        </row>
        <row r="42">
          <cell r="T42" t="str">
            <v>刘兵</v>
          </cell>
          <cell r="U42">
            <v>20190331</v>
          </cell>
        </row>
        <row r="43">
          <cell r="T43" t="str">
            <v>杨坤城</v>
          </cell>
          <cell r="U43">
            <v>20190331</v>
          </cell>
        </row>
        <row r="44">
          <cell r="T44" t="str">
            <v>段孝江</v>
          </cell>
          <cell r="U44">
            <v>20190331</v>
          </cell>
        </row>
        <row r="45">
          <cell r="T45" t="str">
            <v>胡小祥</v>
          </cell>
          <cell r="U45">
            <v>20190331</v>
          </cell>
        </row>
        <row r="46">
          <cell r="T46" t="str">
            <v>王兴国</v>
          </cell>
          <cell r="U46">
            <v>20190331</v>
          </cell>
        </row>
        <row r="47">
          <cell r="T47" t="str">
            <v>刘传林</v>
          </cell>
          <cell r="U47">
            <v>20190331</v>
          </cell>
        </row>
        <row r="48">
          <cell r="T48" t="str">
            <v>蔡金娥</v>
          </cell>
          <cell r="U48">
            <v>20190331</v>
          </cell>
        </row>
        <row r="49">
          <cell r="T49" t="str">
            <v>姚孙平</v>
          </cell>
          <cell r="U49">
            <v>20190331</v>
          </cell>
        </row>
        <row r="50">
          <cell r="T50" t="str">
            <v>龙永和</v>
          </cell>
          <cell r="U50">
            <v>20190331</v>
          </cell>
        </row>
        <row r="51">
          <cell r="T51" t="str">
            <v>龙广岳</v>
          </cell>
          <cell r="U51">
            <v>20190331</v>
          </cell>
        </row>
        <row r="52">
          <cell r="T52" t="str">
            <v>黄求成</v>
          </cell>
          <cell r="U52">
            <v>20190331</v>
          </cell>
        </row>
        <row r="53">
          <cell r="T53" t="str">
            <v>陈咏梅</v>
          </cell>
          <cell r="U53">
            <v>20190331</v>
          </cell>
        </row>
        <row r="54">
          <cell r="T54" t="str">
            <v>秦明洪</v>
          </cell>
          <cell r="U54">
            <v>20190331</v>
          </cell>
        </row>
        <row r="55">
          <cell r="T55" t="str">
            <v>蔡铭强</v>
          </cell>
          <cell r="U55">
            <v>20190331</v>
          </cell>
        </row>
        <row r="56">
          <cell r="T56" t="str">
            <v>蔡得兵</v>
          </cell>
          <cell r="U56">
            <v>20190331</v>
          </cell>
        </row>
        <row r="57">
          <cell r="T57" t="str">
            <v>卢进旺</v>
          </cell>
          <cell r="U57">
            <v>20190331</v>
          </cell>
        </row>
        <row r="58">
          <cell r="T58" t="str">
            <v>潘东平</v>
          </cell>
          <cell r="U58">
            <v>20190331</v>
          </cell>
        </row>
        <row r="59">
          <cell r="T59" t="str">
            <v>龙庆</v>
          </cell>
          <cell r="U59">
            <v>20190331</v>
          </cell>
        </row>
        <row r="60">
          <cell r="T60" t="str">
            <v>方友全</v>
          </cell>
          <cell r="U60">
            <v>20190331</v>
          </cell>
        </row>
        <row r="61">
          <cell r="T61" t="str">
            <v>赵阳春</v>
          </cell>
          <cell r="U61">
            <v>20190331</v>
          </cell>
        </row>
        <row r="62">
          <cell r="T62" t="str">
            <v>潘志荣</v>
          </cell>
          <cell r="U62">
            <v>20190331</v>
          </cell>
        </row>
        <row r="63">
          <cell r="T63" t="str">
            <v>刘志斌</v>
          </cell>
          <cell r="U63">
            <v>20190331</v>
          </cell>
        </row>
        <row r="64">
          <cell r="T64" t="str">
            <v>王群莲</v>
          </cell>
          <cell r="U64">
            <v>20190331</v>
          </cell>
        </row>
        <row r="65">
          <cell r="T65" t="str">
            <v>丁凯</v>
          </cell>
          <cell r="U65">
            <v>20190331</v>
          </cell>
        </row>
        <row r="66">
          <cell r="T66" t="str">
            <v>陈洁君</v>
          </cell>
          <cell r="U66">
            <v>20190331</v>
          </cell>
        </row>
        <row r="67">
          <cell r="T67" t="str">
            <v>余小德</v>
          </cell>
          <cell r="U67">
            <v>20190115</v>
          </cell>
        </row>
        <row r="68">
          <cell r="T68" t="str">
            <v>王守元</v>
          </cell>
          <cell r="U68">
            <v>20190115</v>
          </cell>
        </row>
        <row r="69">
          <cell r="T69" t="str">
            <v>刘桂芝</v>
          </cell>
          <cell r="U69">
            <v>20190121</v>
          </cell>
        </row>
        <row r="70">
          <cell r="T70" t="str">
            <v>龙广伍</v>
          </cell>
          <cell r="U70">
            <v>20190221</v>
          </cell>
        </row>
        <row r="71">
          <cell r="T71" t="str">
            <v>裴运锋</v>
          </cell>
          <cell r="U71">
            <v>20190108</v>
          </cell>
        </row>
        <row r="72">
          <cell r="T72" t="str">
            <v>候家奇</v>
          </cell>
          <cell r="U72">
            <v>20190203</v>
          </cell>
        </row>
        <row r="73">
          <cell r="T73" t="str">
            <v>樊辉</v>
          </cell>
          <cell r="U73">
            <v>20190225</v>
          </cell>
        </row>
        <row r="74">
          <cell r="T74" t="str">
            <v>李建保</v>
          </cell>
          <cell r="U74">
            <v>20190331</v>
          </cell>
        </row>
        <row r="75">
          <cell r="T75" t="str">
            <v>杨国清</v>
          </cell>
          <cell r="U75">
            <v>20190331</v>
          </cell>
        </row>
        <row r="76">
          <cell r="T76" t="str">
            <v>任林华</v>
          </cell>
          <cell r="U76">
            <v>20190331</v>
          </cell>
        </row>
        <row r="77">
          <cell r="T77" t="str">
            <v>曹建军</v>
          </cell>
          <cell r="U77">
            <v>20190331</v>
          </cell>
        </row>
        <row r="78">
          <cell r="T78" t="str">
            <v>罗凤姣</v>
          </cell>
          <cell r="U78">
            <v>20190331</v>
          </cell>
        </row>
        <row r="79">
          <cell r="T79" t="str">
            <v>段海军</v>
          </cell>
          <cell r="U79">
            <v>20190331</v>
          </cell>
        </row>
        <row r="80">
          <cell r="T80" t="str">
            <v>杨征波</v>
          </cell>
          <cell r="U80">
            <v>20190331</v>
          </cell>
        </row>
        <row r="81">
          <cell r="T81" t="str">
            <v>李游</v>
          </cell>
          <cell r="U81">
            <v>20190218</v>
          </cell>
        </row>
        <row r="82">
          <cell r="T82" t="str">
            <v>尹培安</v>
          </cell>
          <cell r="U82">
            <v>20180130</v>
          </cell>
        </row>
        <row r="83">
          <cell r="T83" t="str">
            <v>李明元</v>
          </cell>
          <cell r="U83">
            <v>20190331</v>
          </cell>
        </row>
        <row r="84">
          <cell r="T84" t="str">
            <v>余建文</v>
          </cell>
          <cell r="U84">
            <v>20190331</v>
          </cell>
        </row>
        <row r="85">
          <cell r="T85" t="str">
            <v>周春莲</v>
          </cell>
          <cell r="U85">
            <v>20190331</v>
          </cell>
        </row>
        <row r="86">
          <cell r="T86" t="str">
            <v>蔡进明</v>
          </cell>
          <cell r="U86">
            <v>20190331</v>
          </cell>
        </row>
        <row r="87">
          <cell r="T87" t="str">
            <v>段加军</v>
          </cell>
          <cell r="U87">
            <v>20190331</v>
          </cell>
        </row>
        <row r="88">
          <cell r="T88" t="str">
            <v>刘晓珍</v>
          </cell>
          <cell r="U88">
            <v>20190331</v>
          </cell>
        </row>
        <row r="89">
          <cell r="T89" t="str">
            <v>何光耀</v>
          </cell>
          <cell r="U89">
            <v>20190331</v>
          </cell>
        </row>
        <row r="90">
          <cell r="T90" t="str">
            <v>杨斯友</v>
          </cell>
          <cell r="U90">
            <v>20190331</v>
          </cell>
        </row>
        <row r="91">
          <cell r="T91" t="str">
            <v>徐红纳</v>
          </cell>
          <cell r="U91">
            <v>20190331</v>
          </cell>
        </row>
        <row r="92">
          <cell r="T92" t="str">
            <v>郑昌元</v>
          </cell>
          <cell r="U92">
            <v>20190331</v>
          </cell>
        </row>
        <row r="93">
          <cell r="T93" t="str">
            <v>陈昌华</v>
          </cell>
          <cell r="U93">
            <v>20190331</v>
          </cell>
        </row>
        <row r="94">
          <cell r="T94" t="str">
            <v>彭德红</v>
          </cell>
          <cell r="U94">
            <v>20190331</v>
          </cell>
        </row>
        <row r="95">
          <cell r="T95" t="str">
            <v>盛丽华</v>
          </cell>
          <cell r="U95">
            <v>20190331</v>
          </cell>
        </row>
        <row r="96">
          <cell r="T96" t="str">
            <v>熊友莲</v>
          </cell>
          <cell r="U96">
            <v>20190331</v>
          </cell>
        </row>
        <row r="97">
          <cell r="T97" t="str">
            <v>蔡谷良</v>
          </cell>
          <cell r="U97">
            <v>20190331</v>
          </cell>
        </row>
        <row r="98">
          <cell r="T98" t="str">
            <v>薛乐书</v>
          </cell>
          <cell r="U98">
            <v>20190331</v>
          </cell>
        </row>
        <row r="99">
          <cell r="T99" t="str">
            <v>李娜</v>
          </cell>
          <cell r="U99">
            <v>20190331</v>
          </cell>
        </row>
        <row r="100">
          <cell r="T100" t="str">
            <v>夏国华</v>
          </cell>
          <cell r="U100">
            <v>20190331</v>
          </cell>
        </row>
        <row r="101">
          <cell r="T101" t="str">
            <v>陈元秋</v>
          </cell>
          <cell r="U101">
            <v>20190331</v>
          </cell>
        </row>
        <row r="102">
          <cell r="T102" t="str">
            <v>王维</v>
          </cell>
          <cell r="U102">
            <v>20190329</v>
          </cell>
        </row>
        <row r="103">
          <cell r="T103" t="str">
            <v>薛锦辉</v>
          </cell>
          <cell r="U103">
            <v>20190331</v>
          </cell>
        </row>
        <row r="104">
          <cell r="T104" t="str">
            <v>曾建华</v>
          </cell>
          <cell r="U104">
            <v>20190331</v>
          </cell>
        </row>
        <row r="105">
          <cell r="T105" t="str">
            <v>盛丽华</v>
          </cell>
          <cell r="U105">
            <v>20190314</v>
          </cell>
        </row>
        <row r="106">
          <cell r="T106" t="str">
            <v>龚德树</v>
          </cell>
          <cell r="U106">
            <v>20190317</v>
          </cell>
        </row>
        <row r="107">
          <cell r="T107" t="str">
            <v>符蝶花</v>
          </cell>
          <cell r="U107">
            <v>20190317</v>
          </cell>
        </row>
        <row r="108">
          <cell r="T108" t="str">
            <v>庄健</v>
          </cell>
          <cell r="U108">
            <v>20190324</v>
          </cell>
        </row>
        <row r="109">
          <cell r="T109" t="str">
            <v>邓美华</v>
          </cell>
          <cell r="U109">
            <v>20190331</v>
          </cell>
        </row>
        <row r="110">
          <cell r="T110" t="str">
            <v>宁德仁</v>
          </cell>
          <cell r="U110">
            <v>20190331</v>
          </cell>
        </row>
        <row r="111">
          <cell r="T111" t="str">
            <v>胡爱军</v>
          </cell>
          <cell r="U111">
            <v>20190331</v>
          </cell>
        </row>
        <row r="112">
          <cell r="T112" t="str">
            <v>李勇</v>
          </cell>
          <cell r="U112">
            <v>20190331</v>
          </cell>
        </row>
        <row r="113">
          <cell r="T113" t="str">
            <v>贺文冰</v>
          </cell>
          <cell r="U113">
            <v>20190331</v>
          </cell>
        </row>
        <row r="114">
          <cell r="T114" t="str">
            <v>付和平</v>
          </cell>
          <cell r="U114">
            <v>20190331</v>
          </cell>
        </row>
        <row r="115">
          <cell r="T115" t="str">
            <v>余业仁</v>
          </cell>
          <cell r="U115">
            <v>20190331</v>
          </cell>
        </row>
        <row r="116">
          <cell r="T116" t="str">
            <v>龚学农</v>
          </cell>
          <cell r="U116">
            <v>20190331</v>
          </cell>
        </row>
        <row r="117">
          <cell r="T117" t="str">
            <v>陈少钧</v>
          </cell>
          <cell r="U117">
            <v>20190331</v>
          </cell>
        </row>
        <row r="118">
          <cell r="T118" t="str">
            <v>陈光虎</v>
          </cell>
          <cell r="U118">
            <v>20190331</v>
          </cell>
        </row>
        <row r="119">
          <cell r="T119" t="str">
            <v>吴婷</v>
          </cell>
          <cell r="U119">
            <v>20190331</v>
          </cell>
        </row>
        <row r="120">
          <cell r="T120" t="str">
            <v>陈其飞</v>
          </cell>
          <cell r="U120">
            <v>20190331</v>
          </cell>
        </row>
        <row r="121">
          <cell r="T121" t="str">
            <v>叶志斌</v>
          </cell>
          <cell r="U121">
            <v>20190331</v>
          </cell>
        </row>
        <row r="122">
          <cell r="T122" t="str">
            <v>吴长文</v>
          </cell>
          <cell r="U122">
            <v>20190331</v>
          </cell>
        </row>
        <row r="123">
          <cell r="T123" t="str">
            <v>代方波</v>
          </cell>
          <cell r="U123">
            <v>20190331</v>
          </cell>
        </row>
        <row r="124">
          <cell r="T124" t="str">
            <v>汤建华</v>
          </cell>
          <cell r="U124">
            <v>20190331</v>
          </cell>
        </row>
        <row r="125">
          <cell r="T125" t="str">
            <v>张可红</v>
          </cell>
          <cell r="U125">
            <v>20190331</v>
          </cell>
        </row>
        <row r="126">
          <cell r="T126" t="str">
            <v>戴华清</v>
          </cell>
          <cell r="U126">
            <v>20190331</v>
          </cell>
        </row>
        <row r="127">
          <cell r="T127" t="str">
            <v>杨正康</v>
          </cell>
          <cell r="U127">
            <v>20190331</v>
          </cell>
        </row>
        <row r="128">
          <cell r="T128" t="str">
            <v>李小兰</v>
          </cell>
          <cell r="U128">
            <v>20190331</v>
          </cell>
        </row>
        <row r="129">
          <cell r="T129" t="str">
            <v>张聂青</v>
          </cell>
          <cell r="U129">
            <v>20190331</v>
          </cell>
        </row>
        <row r="130">
          <cell r="T130" t="str">
            <v>邹延明</v>
          </cell>
          <cell r="U130">
            <v>20190331</v>
          </cell>
        </row>
        <row r="131">
          <cell r="T131" t="str">
            <v>周正林</v>
          </cell>
          <cell r="U131">
            <v>20190331</v>
          </cell>
        </row>
        <row r="132">
          <cell r="T132" t="str">
            <v>涂世华</v>
          </cell>
          <cell r="U132">
            <v>20190331</v>
          </cell>
        </row>
        <row r="133">
          <cell r="T133" t="str">
            <v>李大芳</v>
          </cell>
          <cell r="U133">
            <v>20190331</v>
          </cell>
        </row>
        <row r="134">
          <cell r="T134" t="str">
            <v>周杨</v>
          </cell>
          <cell r="U134">
            <v>20190331</v>
          </cell>
        </row>
        <row r="135">
          <cell r="T135" t="str">
            <v>徐国辉</v>
          </cell>
          <cell r="U135">
            <v>20190331</v>
          </cell>
        </row>
        <row r="136">
          <cell r="T136" t="str">
            <v>叶小梅</v>
          </cell>
          <cell r="U136">
            <v>20190331</v>
          </cell>
        </row>
        <row r="137">
          <cell r="T137" t="str">
            <v>邹常忠</v>
          </cell>
          <cell r="U137">
            <v>20190331</v>
          </cell>
        </row>
        <row r="138">
          <cell r="T138" t="str">
            <v>李贵</v>
          </cell>
          <cell r="U138">
            <v>20190331</v>
          </cell>
        </row>
        <row r="139">
          <cell r="T139" t="str">
            <v>宋先伟</v>
          </cell>
          <cell r="U139">
            <v>20190331</v>
          </cell>
        </row>
        <row r="140">
          <cell r="T140" t="str">
            <v>白铁枚</v>
          </cell>
          <cell r="U140">
            <v>20190331</v>
          </cell>
        </row>
        <row r="141">
          <cell r="T141" t="str">
            <v>熊绍湖</v>
          </cell>
          <cell r="U141">
            <v>20190331</v>
          </cell>
        </row>
        <row r="142">
          <cell r="T142" t="str">
            <v>冯光炎</v>
          </cell>
          <cell r="U142">
            <v>20190331</v>
          </cell>
        </row>
        <row r="143">
          <cell r="T143" t="str">
            <v>杨兵役</v>
          </cell>
          <cell r="U143">
            <v>20190331</v>
          </cell>
        </row>
        <row r="144">
          <cell r="T144" t="str">
            <v>刘泉</v>
          </cell>
          <cell r="U144">
            <v>20190331</v>
          </cell>
        </row>
        <row r="145">
          <cell r="T145" t="str">
            <v>姚君才</v>
          </cell>
          <cell r="U145">
            <v>20190315</v>
          </cell>
        </row>
        <row r="146">
          <cell r="T146" t="str">
            <v>罗欣蔚</v>
          </cell>
          <cell r="U146">
            <v>20190331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年度千分制目标考核指标与评价说明表"/>
      <sheetName val="原稿"/>
      <sheetName val="汇总表"/>
      <sheetName val="原稿 (改)"/>
      <sheetName val="原稿 (最终定稿)"/>
      <sheetName val="Sheet1"/>
      <sheetName val="按到期日算"/>
      <sheetName val="Sheet3"/>
      <sheetName val="按还款日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吴迪重算稿"/>
      <sheetName val="汇总表"/>
      <sheetName val="Sheet1"/>
      <sheetName val="明细定稿"/>
      <sheetName val="明细定稿 (2)"/>
    </sheetNames>
    <sheetDataSet>
      <sheetData sheetId="5">
        <row r="3">
          <cell r="C3" t="str">
            <v>张国庆</v>
          </cell>
          <cell r="D3" t="str">
            <v>430611198411284510</v>
          </cell>
          <cell r="E3">
            <v>50000</v>
          </cell>
          <cell r="F3" t="str">
            <v>2016-11-02</v>
          </cell>
          <cell r="G3">
            <v>43084.0007578947</v>
          </cell>
          <cell r="H3">
            <v>43363</v>
          </cell>
        </row>
        <row r="4">
          <cell r="C4" t="str">
            <v>李伏华</v>
          </cell>
          <cell r="D4" t="str">
            <v>430621195911220512</v>
          </cell>
          <cell r="E4">
            <v>50000</v>
          </cell>
          <cell r="F4" t="str">
            <v>2016-11-11</v>
          </cell>
          <cell r="G4">
            <v>43066</v>
          </cell>
          <cell r="H4">
            <v>43363</v>
          </cell>
        </row>
        <row r="5">
          <cell r="C5" t="str">
            <v>陈克超</v>
          </cell>
          <cell r="D5" t="str">
            <v>430611196910114517</v>
          </cell>
          <cell r="E5">
            <v>50000</v>
          </cell>
          <cell r="F5" t="str">
            <v>2016-11-11</v>
          </cell>
          <cell r="G5">
            <v>43027</v>
          </cell>
          <cell r="H5">
            <v>43363</v>
          </cell>
        </row>
        <row r="6">
          <cell r="C6" t="str">
            <v>汤龙保</v>
          </cell>
          <cell r="D6" t="str">
            <v>430621195909190510</v>
          </cell>
          <cell r="E6">
            <v>50000</v>
          </cell>
          <cell r="F6" t="str">
            <v>2016-11-17</v>
          </cell>
          <cell r="G6">
            <v>43034</v>
          </cell>
          <cell r="H6">
            <v>43363</v>
          </cell>
        </row>
        <row r="7">
          <cell r="C7" t="str">
            <v>曹岳林</v>
          </cell>
          <cell r="D7" t="str">
            <v>430621197011150511</v>
          </cell>
          <cell r="E7">
            <v>50000</v>
          </cell>
          <cell r="F7" t="str">
            <v>2016-11-17</v>
          </cell>
          <cell r="G7">
            <v>43067.9997473684</v>
          </cell>
          <cell r="H7">
            <v>43079</v>
          </cell>
        </row>
        <row r="8">
          <cell r="C8" t="str">
            <v>龙刚</v>
          </cell>
          <cell r="D8" t="str">
            <v>430611198308184538</v>
          </cell>
          <cell r="E8">
            <v>50000</v>
          </cell>
          <cell r="F8" t="str">
            <v>2016-11-28</v>
          </cell>
          <cell r="G8">
            <v>43112.1407157895</v>
          </cell>
          <cell r="H8">
            <v>43363</v>
          </cell>
        </row>
        <row r="9">
          <cell r="C9" t="str">
            <v>汪全立</v>
          </cell>
          <cell r="D9" t="str">
            <v>430611196812224536</v>
          </cell>
          <cell r="E9">
            <v>50000</v>
          </cell>
          <cell r="F9" t="str">
            <v>2016-11-28</v>
          </cell>
          <cell r="G9">
            <v>43108.3365052632</v>
          </cell>
          <cell r="H9">
            <v>43363</v>
          </cell>
        </row>
        <row r="10">
          <cell r="C10" t="str">
            <v>高国祥</v>
          </cell>
          <cell r="D10" t="str">
            <v>430611197701244512</v>
          </cell>
          <cell r="E10">
            <v>50000</v>
          </cell>
          <cell r="F10" t="str">
            <v>2016-11-28</v>
          </cell>
          <cell r="G10">
            <v>43132.1400421053</v>
          </cell>
          <cell r="H10">
            <v>43363</v>
          </cell>
        </row>
        <row r="11">
          <cell r="C11" t="str">
            <v>刘传治</v>
          </cell>
          <cell r="D11" t="str">
            <v>430621196104110514</v>
          </cell>
          <cell r="E11">
            <v>50000</v>
          </cell>
          <cell r="F11" t="str">
            <v>2016-11-28</v>
          </cell>
          <cell r="G11">
            <v>43108.4107789474</v>
          </cell>
          <cell r="H11">
            <v>43363</v>
          </cell>
        </row>
        <row r="12">
          <cell r="C12" t="str">
            <v>张志军</v>
          </cell>
          <cell r="D12" t="str">
            <v>430621197309230530</v>
          </cell>
          <cell r="E12">
            <v>50000</v>
          </cell>
          <cell r="F12" t="str">
            <v>2016-11-28</v>
          </cell>
          <cell r="G12">
            <v>43108.4107789474</v>
          </cell>
          <cell r="H12">
            <v>43363</v>
          </cell>
        </row>
        <row r="13">
          <cell r="C13" t="str">
            <v>王群兴</v>
          </cell>
          <cell r="D13" t="str">
            <v>430621197106280538</v>
          </cell>
          <cell r="E13">
            <v>30000</v>
          </cell>
          <cell r="F13" t="str">
            <v>2017-09-20</v>
          </cell>
          <cell r="G13">
            <v>43261</v>
          </cell>
          <cell r="H13">
            <v>43363</v>
          </cell>
        </row>
        <row r="14">
          <cell r="C14" t="str">
            <v>李鑫</v>
          </cell>
          <cell r="D14" t="str">
            <v>430611198612184559</v>
          </cell>
          <cell r="E14">
            <v>50000</v>
          </cell>
          <cell r="F14" t="str">
            <v>2017-10-12</v>
          </cell>
          <cell r="G14">
            <v>43271.9966896552</v>
          </cell>
          <cell r="H14">
            <v>43363</v>
          </cell>
        </row>
        <row r="15">
          <cell r="C15" t="str">
            <v>龙世权</v>
          </cell>
          <cell r="D15" t="str">
            <v>430621196006280536</v>
          </cell>
          <cell r="E15">
            <v>50000</v>
          </cell>
          <cell r="F15" t="str">
            <v>2017-10-17</v>
          </cell>
          <cell r="G15">
            <v>43271.9997241379</v>
          </cell>
          <cell r="H15">
            <v>43363</v>
          </cell>
        </row>
        <row r="16">
          <cell r="C16" t="str">
            <v>刘建辉</v>
          </cell>
          <cell r="D16" t="str">
            <v>430621196304220515</v>
          </cell>
          <cell r="E16">
            <v>30000</v>
          </cell>
          <cell r="F16" t="str">
            <v>2017-10-23</v>
          </cell>
          <cell r="G16">
            <v>43257.3889655172</v>
          </cell>
          <cell r="H16">
            <v>43363</v>
          </cell>
        </row>
        <row r="17">
          <cell r="C17" t="str">
            <v>文喜平</v>
          </cell>
          <cell r="D17" t="str">
            <v>430611197003244515</v>
          </cell>
          <cell r="E17">
            <v>30000</v>
          </cell>
          <cell r="F17" t="str">
            <v>2017-10-24</v>
          </cell>
          <cell r="G17">
            <v>43272</v>
          </cell>
          <cell r="H17">
            <v>43363</v>
          </cell>
        </row>
        <row r="18">
          <cell r="C18" t="str">
            <v>王春伏</v>
          </cell>
          <cell r="D18" t="str">
            <v>430611197006134514</v>
          </cell>
          <cell r="E18">
            <v>30000</v>
          </cell>
          <cell r="F18" t="str">
            <v>2017-10-24</v>
          </cell>
          <cell r="G18">
            <v>43272</v>
          </cell>
          <cell r="H18">
            <v>43363</v>
          </cell>
        </row>
        <row r="19">
          <cell r="C19" t="str">
            <v>白浩</v>
          </cell>
          <cell r="D19" t="str">
            <v>430621197001160513</v>
          </cell>
          <cell r="E19">
            <v>50000</v>
          </cell>
          <cell r="F19" t="str">
            <v>2017-10-25</v>
          </cell>
          <cell r="G19">
            <v>43271.9986206897</v>
          </cell>
          <cell r="H19">
            <v>43363</v>
          </cell>
        </row>
        <row r="20">
          <cell r="C20" t="str">
            <v>王冬华</v>
          </cell>
          <cell r="D20" t="str">
            <v>43061119711110451X</v>
          </cell>
          <cell r="E20">
            <v>30000</v>
          </cell>
          <cell r="F20" t="str">
            <v>2017-10-25</v>
          </cell>
          <cell r="G20">
            <v>43272.0013793103</v>
          </cell>
          <cell r="H20">
            <v>43363</v>
          </cell>
        </row>
        <row r="21">
          <cell r="C21" t="str">
            <v>付观志</v>
          </cell>
          <cell r="D21" t="str">
            <v>430611198111034552</v>
          </cell>
          <cell r="E21">
            <v>30000</v>
          </cell>
          <cell r="F21" t="str">
            <v>2017-10-25</v>
          </cell>
          <cell r="G21">
            <v>43272.0013793103</v>
          </cell>
          <cell r="H21">
            <v>43363</v>
          </cell>
        </row>
        <row r="22">
          <cell r="C22" t="str">
            <v>宋国庆</v>
          </cell>
          <cell r="D22" t="str">
            <v>430611197107034539</v>
          </cell>
          <cell r="E22">
            <v>50000</v>
          </cell>
          <cell r="F22" t="str">
            <v>2017-10-26</v>
          </cell>
          <cell r="G22">
            <v>43271.9988965517</v>
          </cell>
          <cell r="H22">
            <v>43363</v>
          </cell>
        </row>
        <row r="23">
          <cell r="C23" t="str">
            <v>杨从喜</v>
          </cell>
          <cell r="D23" t="str">
            <v>430621196902140558</v>
          </cell>
          <cell r="E23">
            <v>30000</v>
          </cell>
          <cell r="F23" t="str">
            <v>2017-10-30</v>
          </cell>
          <cell r="G23">
            <v>43212.2510344828</v>
          </cell>
          <cell r="H23">
            <v>43363</v>
          </cell>
        </row>
        <row r="24">
          <cell r="C24" t="str">
            <v>李善和</v>
          </cell>
          <cell r="D24" t="str">
            <v>430621197102090518</v>
          </cell>
          <cell r="E24">
            <v>30000</v>
          </cell>
          <cell r="F24" t="str">
            <v>2017-10-30</v>
          </cell>
          <cell r="G24">
            <v>43272</v>
          </cell>
          <cell r="H24">
            <v>43363</v>
          </cell>
        </row>
        <row r="25">
          <cell r="C25" t="str">
            <v>杨敬</v>
          </cell>
          <cell r="D25" t="str">
            <v>430621197404190530</v>
          </cell>
          <cell r="E25">
            <v>30000</v>
          </cell>
          <cell r="F25" t="str">
            <v>2017-10-31</v>
          </cell>
          <cell r="G25">
            <v>43241.7531034483</v>
          </cell>
          <cell r="H25">
            <v>43363</v>
          </cell>
        </row>
        <row r="26">
          <cell r="C26" t="str">
            <v>王世珍</v>
          </cell>
          <cell r="D26" t="str">
            <v>430621195711040525</v>
          </cell>
          <cell r="E26">
            <v>30000</v>
          </cell>
          <cell r="F26" t="str">
            <v>2017-10-31</v>
          </cell>
          <cell r="G26">
            <v>43201.7917241379</v>
          </cell>
          <cell r="H26">
            <v>43363</v>
          </cell>
        </row>
        <row r="27">
          <cell r="C27" t="str">
            <v>冯新全</v>
          </cell>
          <cell r="D27" t="str">
            <v>430621197110040537</v>
          </cell>
          <cell r="E27">
            <v>50000</v>
          </cell>
          <cell r="F27" t="str">
            <v>2017-10-31</v>
          </cell>
          <cell r="G27">
            <v>43271.9986206897</v>
          </cell>
          <cell r="H27">
            <v>43363</v>
          </cell>
        </row>
        <row r="28">
          <cell r="C28" t="str">
            <v>李宝菊</v>
          </cell>
          <cell r="D28" t="str">
            <v>430621196112110522</v>
          </cell>
          <cell r="E28">
            <v>30000</v>
          </cell>
          <cell r="F28" t="str">
            <v>2017-10-31</v>
          </cell>
          <cell r="G28">
            <v>43192.7765517241</v>
          </cell>
          <cell r="H28">
            <v>43363</v>
          </cell>
        </row>
        <row r="29">
          <cell r="C29" t="str">
            <v>汪庭华</v>
          </cell>
          <cell r="D29" t="str">
            <v>43062119680730055X</v>
          </cell>
          <cell r="E29">
            <v>20000</v>
          </cell>
          <cell r="F29" t="str">
            <v>2017-11-01</v>
          </cell>
          <cell r="G29">
            <v>43130.5875862069</v>
          </cell>
          <cell r="H29">
            <v>43363</v>
          </cell>
        </row>
        <row r="30">
          <cell r="C30" t="str">
            <v>李国枝</v>
          </cell>
          <cell r="D30" t="str">
            <v>430621196201270560</v>
          </cell>
          <cell r="E30">
            <v>30000</v>
          </cell>
          <cell r="F30" t="str">
            <v>2017-11-01</v>
          </cell>
          <cell r="G30">
            <v>43272</v>
          </cell>
          <cell r="H30">
            <v>43363</v>
          </cell>
        </row>
        <row r="31">
          <cell r="C31" t="str">
            <v>吴飞军</v>
          </cell>
          <cell r="D31" t="str">
            <v>430611197710024511</v>
          </cell>
          <cell r="E31">
            <v>30000</v>
          </cell>
          <cell r="F31" t="str">
            <v>2017-11-01</v>
          </cell>
          <cell r="G31">
            <v>43272</v>
          </cell>
          <cell r="H31">
            <v>43363</v>
          </cell>
        </row>
        <row r="32">
          <cell r="C32" t="str">
            <v>杨建池</v>
          </cell>
          <cell r="D32" t="str">
            <v>430621196811080510</v>
          </cell>
          <cell r="E32">
            <v>30000</v>
          </cell>
          <cell r="F32" t="str">
            <v>2017-11-01</v>
          </cell>
          <cell r="G32">
            <v>43272</v>
          </cell>
          <cell r="H32">
            <v>43363</v>
          </cell>
        </row>
        <row r="33">
          <cell r="C33" t="str">
            <v>蔡桂香</v>
          </cell>
          <cell r="D33" t="str">
            <v>430621196304280542</v>
          </cell>
          <cell r="E33">
            <v>30000</v>
          </cell>
          <cell r="F33" t="str">
            <v>2017-11-01</v>
          </cell>
          <cell r="G33">
            <v>43272</v>
          </cell>
          <cell r="H33">
            <v>43363</v>
          </cell>
        </row>
        <row r="34">
          <cell r="C34" t="str">
            <v>童桂和</v>
          </cell>
          <cell r="D34" t="str">
            <v>430621195712140528</v>
          </cell>
          <cell r="E34">
            <v>30000</v>
          </cell>
          <cell r="F34" t="str">
            <v>2017-11-02</v>
          </cell>
          <cell r="G34">
            <v>43181.08</v>
          </cell>
          <cell r="H34">
            <v>43363</v>
          </cell>
        </row>
        <row r="35">
          <cell r="C35" t="str">
            <v>朱正国</v>
          </cell>
          <cell r="D35" t="str">
            <v>430611195808095554</v>
          </cell>
          <cell r="E35">
            <v>30000</v>
          </cell>
          <cell r="F35" t="str">
            <v>2017-11-02</v>
          </cell>
          <cell r="G35">
            <v>43272.0013793103</v>
          </cell>
          <cell r="H35">
            <v>43363</v>
          </cell>
        </row>
        <row r="36">
          <cell r="C36" t="str">
            <v>赵四红</v>
          </cell>
          <cell r="D36" t="str">
            <v>430611197210204516</v>
          </cell>
          <cell r="E36">
            <v>30000</v>
          </cell>
          <cell r="F36" t="str">
            <v>2017-11-07</v>
          </cell>
          <cell r="G36">
            <v>43188</v>
          </cell>
          <cell r="H36">
            <v>43363</v>
          </cell>
        </row>
        <row r="37">
          <cell r="C37" t="str">
            <v>朱洁</v>
          </cell>
          <cell r="D37" t="str">
            <v>430611198606254549</v>
          </cell>
          <cell r="E37">
            <v>30000</v>
          </cell>
          <cell r="F37" t="str">
            <v>2017-11-10</v>
          </cell>
          <cell r="G37">
            <v>43230.0013793103</v>
          </cell>
          <cell r="H37">
            <v>43363</v>
          </cell>
        </row>
        <row r="38">
          <cell r="C38" t="str">
            <v>刘美高</v>
          </cell>
          <cell r="D38" t="str">
            <v>430611199103254533</v>
          </cell>
          <cell r="E38">
            <v>30000</v>
          </cell>
          <cell r="F38" t="str">
            <v>2017-11-15</v>
          </cell>
          <cell r="G38">
            <v>43210</v>
          </cell>
          <cell r="H38">
            <v>43363</v>
          </cell>
        </row>
        <row r="39">
          <cell r="C39" t="str">
            <v>羿超</v>
          </cell>
          <cell r="D39" t="str">
            <v>430611198408164518</v>
          </cell>
          <cell r="E39">
            <v>50000</v>
          </cell>
          <cell r="F39" t="str">
            <v>2017-11-16</v>
          </cell>
          <cell r="G39">
            <v>43216.0002758621</v>
          </cell>
          <cell r="H39">
            <v>43363</v>
          </cell>
        </row>
        <row r="40">
          <cell r="C40" t="str">
            <v>曹岳军</v>
          </cell>
          <cell r="D40" t="str">
            <v>430611196011110029</v>
          </cell>
          <cell r="E40">
            <v>30000</v>
          </cell>
          <cell r="F40" t="str">
            <v>2017-11-16</v>
          </cell>
          <cell r="G40">
            <v>43210.0013793103</v>
          </cell>
          <cell r="H40">
            <v>43363</v>
          </cell>
        </row>
        <row r="41">
          <cell r="C41" t="str">
            <v>杨朝勇</v>
          </cell>
          <cell r="D41" t="str">
            <v>430621197001300512</v>
          </cell>
          <cell r="E41">
            <v>30000</v>
          </cell>
          <cell r="F41" t="str">
            <v>2017-11-17</v>
          </cell>
          <cell r="G41">
            <v>43210</v>
          </cell>
          <cell r="H41">
            <v>43363</v>
          </cell>
        </row>
        <row r="42">
          <cell r="C42" t="str">
            <v>王应生</v>
          </cell>
          <cell r="D42" t="str">
            <v>430621196205130530</v>
          </cell>
          <cell r="E42">
            <v>30000</v>
          </cell>
          <cell r="F42" t="str">
            <v>2017-11-17</v>
          </cell>
          <cell r="G42">
            <v>43279.0013793103</v>
          </cell>
          <cell r="H42">
            <v>43363</v>
          </cell>
        </row>
        <row r="43">
          <cell r="C43" t="str">
            <v>黄再兴</v>
          </cell>
          <cell r="D43" t="str">
            <v>430611196809024533</v>
          </cell>
          <cell r="E43">
            <v>30000</v>
          </cell>
          <cell r="F43" t="str">
            <v>2017-11-17</v>
          </cell>
          <cell r="G43">
            <v>43237.0013793103</v>
          </cell>
          <cell r="H43">
            <v>43363</v>
          </cell>
        </row>
        <row r="44">
          <cell r="C44" t="str">
            <v>钟文秋</v>
          </cell>
          <cell r="D44" t="str">
            <v>430611196608124511</v>
          </cell>
          <cell r="E44">
            <v>30000</v>
          </cell>
          <cell r="F44" t="str">
            <v>2017-11-17</v>
          </cell>
          <cell r="G44">
            <v>43210</v>
          </cell>
          <cell r="H44">
            <v>43363</v>
          </cell>
        </row>
        <row r="45">
          <cell r="C45" t="str">
            <v>陈勋</v>
          </cell>
          <cell r="D45" t="str">
            <v>430611199511244510</v>
          </cell>
          <cell r="E45">
            <v>50000</v>
          </cell>
          <cell r="F45" t="str">
            <v>2017-11-21</v>
          </cell>
          <cell r="G45">
            <v>43168.6124137931</v>
          </cell>
          <cell r="H45">
            <v>43363</v>
          </cell>
        </row>
        <row r="46">
          <cell r="C46" t="str">
            <v>范兵</v>
          </cell>
          <cell r="D46" t="str">
            <v>430611198211214534</v>
          </cell>
          <cell r="E46">
            <v>50000</v>
          </cell>
          <cell r="F46" t="str">
            <v>2017-11-22</v>
          </cell>
          <cell r="G46">
            <v>43151.9153103448</v>
          </cell>
          <cell r="H46">
            <v>43363</v>
          </cell>
        </row>
        <row r="47">
          <cell r="C47" t="str">
            <v>周武</v>
          </cell>
          <cell r="D47" t="str">
            <v>430611198306094539</v>
          </cell>
          <cell r="E47">
            <v>30000</v>
          </cell>
          <cell r="F47" t="str">
            <v>2017-11-22</v>
          </cell>
          <cell r="G47">
            <v>43240.0013793103</v>
          </cell>
          <cell r="H47">
            <v>43363</v>
          </cell>
        </row>
        <row r="48">
          <cell r="C48" t="str">
            <v>张诗义</v>
          </cell>
          <cell r="D48" t="str">
            <v>430621197103090552</v>
          </cell>
          <cell r="E48">
            <v>50000</v>
          </cell>
          <cell r="F48" t="str">
            <v>2017-11-24</v>
          </cell>
          <cell r="G48">
            <v>43155.5655172414</v>
          </cell>
          <cell r="H48">
            <v>43363</v>
          </cell>
        </row>
        <row r="49">
          <cell r="C49" t="str">
            <v>李友华</v>
          </cell>
          <cell r="D49" t="str">
            <v>430621197003050537</v>
          </cell>
          <cell r="E49">
            <v>50000</v>
          </cell>
          <cell r="F49" t="str">
            <v>2017-11-24</v>
          </cell>
          <cell r="G49">
            <v>43157.7122758621</v>
          </cell>
          <cell r="H49">
            <v>43363</v>
          </cell>
        </row>
        <row r="50">
          <cell r="C50" t="str">
            <v>段坤玉</v>
          </cell>
          <cell r="D50" t="str">
            <v>430621197205060514</v>
          </cell>
          <cell r="E50">
            <v>50000</v>
          </cell>
          <cell r="F50" t="str">
            <v>2017-12-05</v>
          </cell>
          <cell r="G50">
            <v>43239.5437241379</v>
          </cell>
          <cell r="H50">
            <v>43363</v>
          </cell>
        </row>
        <row r="51">
          <cell r="C51" t="str">
            <v>罗金见</v>
          </cell>
          <cell r="D51" t="str">
            <v>430621196202100539</v>
          </cell>
          <cell r="E51">
            <v>50000</v>
          </cell>
          <cell r="F51" t="str">
            <v>2017-12-05</v>
          </cell>
          <cell r="G51">
            <v>43239.6645517241</v>
          </cell>
          <cell r="H51">
            <v>43363</v>
          </cell>
        </row>
        <row r="52">
          <cell r="C52" t="str">
            <v>周建军</v>
          </cell>
          <cell r="D52" t="str">
            <v>430611197512254519</v>
          </cell>
          <cell r="E52">
            <v>50000</v>
          </cell>
          <cell r="F52" t="str">
            <v>2018-06-06</v>
          </cell>
          <cell r="G52">
            <v>43257</v>
          </cell>
          <cell r="H52">
            <v>43363</v>
          </cell>
        </row>
        <row r="53">
          <cell r="C53" t="str">
            <v>李功春</v>
          </cell>
          <cell r="D53" t="str">
            <v>430621196712120556</v>
          </cell>
          <cell r="E53">
            <v>50000</v>
          </cell>
          <cell r="F53" t="str">
            <v>2018-06-29</v>
          </cell>
          <cell r="G53">
            <v>43280</v>
          </cell>
          <cell r="H53">
            <v>43363</v>
          </cell>
        </row>
        <row r="54">
          <cell r="C54" t="str">
            <v>吴光辉</v>
          </cell>
          <cell r="D54" t="str">
            <v>430611197211054513</v>
          </cell>
          <cell r="E54">
            <v>50000</v>
          </cell>
          <cell r="F54" t="str">
            <v>2018-08-09</v>
          </cell>
          <cell r="G54">
            <v>43321</v>
          </cell>
          <cell r="H54">
            <v>43363</v>
          </cell>
        </row>
        <row r="55">
          <cell r="C55" t="str">
            <v>袁武波</v>
          </cell>
          <cell r="D55" t="str">
            <v>430611198511094511</v>
          </cell>
          <cell r="E55">
            <v>50000</v>
          </cell>
          <cell r="F55" t="str">
            <v>2018-08-14</v>
          </cell>
          <cell r="G55">
            <v>43263.9991724138</v>
          </cell>
          <cell r="H55">
            <v>43363</v>
          </cell>
        </row>
        <row r="56">
          <cell r="C56" t="str">
            <v>曾庆祥</v>
          </cell>
          <cell r="D56" t="str">
            <v>430611196602094518</v>
          </cell>
          <cell r="E56">
            <v>50000</v>
          </cell>
          <cell r="F56" t="str">
            <v>2018-08-16</v>
          </cell>
          <cell r="G56">
            <v>43328</v>
          </cell>
          <cell r="H56">
            <v>43363</v>
          </cell>
        </row>
        <row r="57">
          <cell r="C57" t="str">
            <v>方海元</v>
          </cell>
          <cell r="D57" t="str">
            <v>430611196612194512</v>
          </cell>
          <cell r="E57">
            <v>40000</v>
          </cell>
          <cell r="F57" t="str">
            <v>2018-09-13</v>
          </cell>
          <cell r="G57">
            <v>43272</v>
          </cell>
          <cell r="H57">
            <v>43363</v>
          </cell>
        </row>
        <row r="58">
          <cell r="C58" t="str">
            <v>袁武波</v>
          </cell>
          <cell r="D58" t="str">
            <v>430611198511094511</v>
          </cell>
          <cell r="E58">
            <v>50000</v>
          </cell>
          <cell r="F58" t="str">
            <v>2017-08-07</v>
          </cell>
          <cell r="G58">
            <v>43263.9991724138</v>
          </cell>
          <cell r="H58" t="str">
            <v>2018-06-21</v>
          </cell>
        </row>
        <row r="59">
          <cell r="C59" t="str">
            <v>戴岳春</v>
          </cell>
          <cell r="D59" t="str">
            <v>430621196812170518</v>
          </cell>
          <cell r="E59">
            <v>30000</v>
          </cell>
          <cell r="F59" t="str">
            <v>2017-10-25</v>
          </cell>
          <cell r="G59">
            <v>43180.1586206897</v>
          </cell>
          <cell r="H59" t="str">
            <v>2018-06-30</v>
          </cell>
        </row>
        <row r="60">
          <cell r="C60" t="str">
            <v>李友娥</v>
          </cell>
          <cell r="D60" t="str">
            <v>430621196211230562</v>
          </cell>
          <cell r="E60">
            <v>50000</v>
          </cell>
          <cell r="F60" t="str">
            <v>2016-11-30</v>
          </cell>
          <cell r="G60">
            <v>43110.4062315789</v>
          </cell>
          <cell r="H60" t="str">
            <v>2018-07-13</v>
          </cell>
        </row>
        <row r="61">
          <cell r="C61" t="str">
            <v>刘志新</v>
          </cell>
          <cell r="D61" t="str">
            <v>430611196903234510</v>
          </cell>
          <cell r="E61">
            <v>50000</v>
          </cell>
          <cell r="F61" t="str">
            <v>2016-11-22</v>
          </cell>
          <cell r="G61">
            <v>43105.7845052632</v>
          </cell>
          <cell r="H61" t="str">
            <v>2018-07-13</v>
          </cell>
        </row>
        <row r="62">
          <cell r="C62" t="str">
            <v>刘建波</v>
          </cell>
          <cell r="D62" t="str">
            <v>430611197212234516</v>
          </cell>
          <cell r="E62">
            <v>50000</v>
          </cell>
          <cell r="F62" t="str">
            <v>2016-11-28</v>
          </cell>
          <cell r="G62">
            <v>43108.4153263158</v>
          </cell>
          <cell r="H62" t="str">
            <v>2018-07-13</v>
          </cell>
        </row>
        <row r="63">
          <cell r="C63" t="str">
            <v>张官云</v>
          </cell>
          <cell r="D63" t="str">
            <v>430611198001014518</v>
          </cell>
          <cell r="E63">
            <v>50000</v>
          </cell>
          <cell r="F63" t="str">
            <v>2016-11-28</v>
          </cell>
          <cell r="G63">
            <v>43108.3365052632</v>
          </cell>
          <cell r="H63" t="str">
            <v>2018-07-15</v>
          </cell>
        </row>
        <row r="64">
          <cell r="C64" t="str">
            <v>吴光辉</v>
          </cell>
          <cell r="D64" t="str">
            <v>430611197211054513</v>
          </cell>
          <cell r="E64">
            <v>30000</v>
          </cell>
          <cell r="F64" t="str">
            <v>2018-08-08</v>
          </cell>
          <cell r="G64">
            <v>43321</v>
          </cell>
          <cell r="H64">
            <v>43363</v>
          </cell>
        </row>
        <row r="65">
          <cell r="C65" t="str">
            <v>龙月红</v>
          </cell>
          <cell r="D65" t="str">
            <v>430611196808164542</v>
          </cell>
          <cell r="E65">
            <v>30000</v>
          </cell>
          <cell r="F65" t="str">
            <v>2017-10-25</v>
          </cell>
          <cell r="G65">
            <v>43180.9668965517</v>
          </cell>
          <cell r="H65" t="str">
            <v>2018-08-28</v>
          </cell>
        </row>
        <row r="66">
          <cell r="C66" t="str">
            <v>龚光华</v>
          </cell>
          <cell r="D66" t="str">
            <v>430621195906080519</v>
          </cell>
          <cell r="E66">
            <v>50000</v>
          </cell>
          <cell r="F66" t="str">
            <v>2017-09-06</v>
          </cell>
          <cell r="G66">
            <v>43263.9997241379</v>
          </cell>
          <cell r="H66" t="str">
            <v>2018-09-06</v>
          </cell>
        </row>
        <row r="67">
          <cell r="C67" t="str">
            <v>方海元</v>
          </cell>
          <cell r="D67" t="str">
            <v>430611196612194512</v>
          </cell>
          <cell r="E67">
            <v>30000</v>
          </cell>
          <cell r="F67" t="str">
            <v>2017-10-18</v>
          </cell>
          <cell r="G67">
            <v>43272</v>
          </cell>
          <cell r="H67" t="str">
            <v>2018-09-09</v>
          </cell>
        </row>
        <row r="68">
          <cell r="C68" t="str">
            <v>连友光</v>
          </cell>
          <cell r="D68" t="str">
            <v>430611197512154518</v>
          </cell>
          <cell r="E68">
            <v>30000</v>
          </cell>
          <cell r="F68" t="str">
            <v>2017-10-30</v>
          </cell>
          <cell r="G68">
            <v>43203.8703448276</v>
          </cell>
          <cell r="H68" t="str">
            <v>2018-09-18</v>
          </cell>
        </row>
        <row r="69">
          <cell r="C69" t="str">
            <v>郑朴年</v>
          </cell>
          <cell r="D69" t="str">
            <v>430611198506055032</v>
          </cell>
          <cell r="E69" t="str">
            <v>20,000.00</v>
          </cell>
          <cell r="F69" t="str">
            <v>2017-11-08</v>
          </cell>
          <cell r="G69">
            <v>43250</v>
          </cell>
          <cell r="H69">
            <v>43363</v>
          </cell>
        </row>
        <row r="70">
          <cell r="C70" t="str">
            <v>王守彪</v>
          </cell>
          <cell r="D70" t="str">
            <v>430611199102285012</v>
          </cell>
          <cell r="E70" t="str">
            <v>10,000.00</v>
          </cell>
          <cell r="F70" t="str">
            <v>2017-11-22</v>
          </cell>
          <cell r="G70">
            <v>43250</v>
          </cell>
          <cell r="H70">
            <v>43363</v>
          </cell>
        </row>
        <row r="71">
          <cell r="C71" t="str">
            <v>徐光明</v>
          </cell>
          <cell r="D71" t="str">
            <v>430611197509185073</v>
          </cell>
          <cell r="E71" t="str">
            <v>50,000.00</v>
          </cell>
          <cell r="F71" t="str">
            <v>2017-11-06</v>
          </cell>
          <cell r="G71">
            <v>43250</v>
          </cell>
          <cell r="H71">
            <v>43363</v>
          </cell>
        </row>
        <row r="72">
          <cell r="C72" t="str">
            <v>黄求成</v>
          </cell>
          <cell r="D72" t="str">
            <v>430611195912055018</v>
          </cell>
          <cell r="E72" t="str">
            <v>40,000.00</v>
          </cell>
          <cell r="F72" t="str">
            <v>2018-05-30</v>
          </cell>
          <cell r="G72">
            <v>43250</v>
          </cell>
          <cell r="H72">
            <v>43363</v>
          </cell>
        </row>
        <row r="73">
          <cell r="C73" t="str">
            <v>张绍平</v>
          </cell>
          <cell r="D73" t="str">
            <v>430611196104155031</v>
          </cell>
          <cell r="E73" t="str">
            <v>20,000.00</v>
          </cell>
          <cell r="F73" t="str">
            <v>2017-11-27</v>
          </cell>
          <cell r="G73">
            <v>43250</v>
          </cell>
          <cell r="H73">
            <v>43363</v>
          </cell>
        </row>
        <row r="74">
          <cell r="C74" t="str">
            <v>蔡得兵</v>
          </cell>
          <cell r="D74" t="str">
            <v>430611197511215016</v>
          </cell>
          <cell r="E74" t="str">
            <v>50,000.00</v>
          </cell>
          <cell r="F74" t="str">
            <v>2018-08-10</v>
          </cell>
          <cell r="G74">
            <v>43250</v>
          </cell>
          <cell r="H74">
            <v>43363</v>
          </cell>
        </row>
        <row r="75">
          <cell r="C75" t="str">
            <v>龙永和</v>
          </cell>
          <cell r="D75" t="str">
            <v>43061119711108503X</v>
          </cell>
          <cell r="E75" t="str">
            <v>50,000.00</v>
          </cell>
          <cell r="F75" t="str">
            <v>2018-04-08</v>
          </cell>
          <cell r="G75">
            <v>43198</v>
          </cell>
          <cell r="H75">
            <v>43363</v>
          </cell>
        </row>
        <row r="76">
          <cell r="C76" t="str">
            <v>丁凯</v>
          </cell>
          <cell r="D76" t="str">
            <v>430611199003045013</v>
          </cell>
          <cell r="E76" t="str">
            <v>50,000.00</v>
          </cell>
          <cell r="F76" t="str">
            <v>2017-11-08</v>
          </cell>
          <cell r="G76">
            <v>43250</v>
          </cell>
          <cell r="H76">
            <v>43363</v>
          </cell>
        </row>
        <row r="77">
          <cell r="C77" t="str">
            <v>黄晓华</v>
          </cell>
          <cell r="D77" t="str">
            <v>430611197011255038</v>
          </cell>
          <cell r="E77" t="str">
            <v>10,000.00</v>
          </cell>
          <cell r="F77" t="str">
            <v>2017-11-30</v>
          </cell>
          <cell r="G77">
            <v>43179</v>
          </cell>
          <cell r="H77">
            <v>43363</v>
          </cell>
        </row>
        <row r="78">
          <cell r="C78" t="str">
            <v>蔡伏香</v>
          </cell>
          <cell r="D78" t="str">
            <v>430611196606125043</v>
          </cell>
          <cell r="E78" t="str">
            <v>40,000.00</v>
          </cell>
          <cell r="F78" t="str">
            <v>2017-10-30</v>
          </cell>
          <cell r="G78">
            <v>43250</v>
          </cell>
          <cell r="H78">
            <v>43363</v>
          </cell>
        </row>
        <row r="79">
          <cell r="C79" t="str">
            <v>段孝江</v>
          </cell>
          <cell r="D79" t="str">
            <v>430611197312185037</v>
          </cell>
          <cell r="E79" t="str">
            <v>50,000.00</v>
          </cell>
          <cell r="F79" t="str">
            <v>2017-11-01</v>
          </cell>
          <cell r="G79">
            <v>43219</v>
          </cell>
          <cell r="H79">
            <v>43363</v>
          </cell>
        </row>
        <row r="80">
          <cell r="C80" t="str">
            <v>杨坤城</v>
          </cell>
          <cell r="D80" t="str">
            <v>430611196508275013</v>
          </cell>
          <cell r="E80" t="str">
            <v>20,000.00</v>
          </cell>
          <cell r="F80" t="str">
            <v>2017-10-31</v>
          </cell>
          <cell r="G80">
            <v>43250</v>
          </cell>
          <cell r="H80">
            <v>43363</v>
          </cell>
        </row>
        <row r="81">
          <cell r="C81" t="str">
            <v>黄爱平</v>
          </cell>
          <cell r="D81" t="str">
            <v>430611197210105024</v>
          </cell>
          <cell r="E81" t="str">
            <v>50,000.00</v>
          </cell>
          <cell r="F81" t="str">
            <v>2017-12-05</v>
          </cell>
          <cell r="G81">
            <v>43250</v>
          </cell>
          <cell r="H81">
            <v>43363</v>
          </cell>
        </row>
        <row r="82">
          <cell r="C82" t="str">
            <v>姚孙平</v>
          </cell>
          <cell r="D82" t="str">
            <v>430611198212075011</v>
          </cell>
          <cell r="E82" t="str">
            <v>50,000.00</v>
          </cell>
          <cell r="F82" t="str">
            <v>2017-12-28</v>
          </cell>
          <cell r="G82">
            <v>43250</v>
          </cell>
          <cell r="H82">
            <v>43363</v>
          </cell>
        </row>
        <row r="83">
          <cell r="C83" t="str">
            <v>余小德</v>
          </cell>
          <cell r="D83" t="str">
            <v>430611197710145030</v>
          </cell>
          <cell r="E83" t="str">
            <v>30,000.00</v>
          </cell>
          <cell r="F83" t="str">
            <v>2017-11-11</v>
          </cell>
          <cell r="G83">
            <v>43222</v>
          </cell>
          <cell r="H83">
            <v>43363</v>
          </cell>
        </row>
        <row r="84">
          <cell r="C84" t="str">
            <v>龙广岳</v>
          </cell>
          <cell r="D84" t="str">
            <v>430611197912275052</v>
          </cell>
          <cell r="E84" t="str">
            <v>20,000.00</v>
          </cell>
          <cell r="F84" t="str">
            <v>2018-05-15</v>
          </cell>
          <cell r="G84">
            <v>43250</v>
          </cell>
          <cell r="H84">
            <v>43363</v>
          </cell>
        </row>
        <row r="85">
          <cell r="C85" t="str">
            <v>王佰汉</v>
          </cell>
          <cell r="D85" t="str">
            <v>430611196406025013</v>
          </cell>
          <cell r="E85" t="str">
            <v>10,000.00</v>
          </cell>
          <cell r="F85" t="str">
            <v>2017-11-23</v>
          </cell>
          <cell r="G85">
            <v>43250</v>
          </cell>
          <cell r="H85">
            <v>43363</v>
          </cell>
        </row>
        <row r="86">
          <cell r="C86" t="str">
            <v>王守元</v>
          </cell>
          <cell r="D86" t="str">
            <v>430611197206165016</v>
          </cell>
          <cell r="E86" t="str">
            <v>30,000.00</v>
          </cell>
          <cell r="F86" t="str">
            <v>2017-10-30</v>
          </cell>
          <cell r="G86">
            <v>43250</v>
          </cell>
          <cell r="H86">
            <v>43363</v>
          </cell>
        </row>
        <row r="87">
          <cell r="C87" t="str">
            <v>李群香</v>
          </cell>
          <cell r="D87" t="str">
            <v>430611195711275022</v>
          </cell>
          <cell r="E87" t="str">
            <v>50,000.00</v>
          </cell>
          <cell r="F87" t="str">
            <v>2017-11-01</v>
          </cell>
          <cell r="G87">
            <v>43250</v>
          </cell>
          <cell r="H87">
            <v>43363</v>
          </cell>
        </row>
        <row r="88">
          <cell r="C88" t="str">
            <v>李志华</v>
          </cell>
          <cell r="D88" t="str">
            <v>430611197412025030</v>
          </cell>
          <cell r="E88" t="str">
            <v>50,000.00</v>
          </cell>
          <cell r="F88" t="str">
            <v>2017-11-01</v>
          </cell>
          <cell r="G88">
            <v>43250</v>
          </cell>
          <cell r="H88">
            <v>43363</v>
          </cell>
        </row>
        <row r="89">
          <cell r="C89" t="str">
            <v>余泽义</v>
          </cell>
          <cell r="D89" t="str">
            <v>430611198603095036</v>
          </cell>
          <cell r="E89" t="str">
            <v>10,000.00</v>
          </cell>
          <cell r="F89" t="str">
            <v>2017-11-01</v>
          </cell>
          <cell r="G89">
            <v>43250</v>
          </cell>
          <cell r="H89">
            <v>43363</v>
          </cell>
        </row>
        <row r="90">
          <cell r="C90" t="str">
            <v>谭六容</v>
          </cell>
          <cell r="D90" t="str">
            <v>43061119600623502X</v>
          </cell>
          <cell r="E90" t="str">
            <v>20,000.00</v>
          </cell>
          <cell r="F90" t="str">
            <v>2017-10-31</v>
          </cell>
          <cell r="G90">
            <v>43250</v>
          </cell>
          <cell r="H90">
            <v>43363</v>
          </cell>
        </row>
        <row r="91">
          <cell r="C91" t="str">
            <v>王守一</v>
          </cell>
          <cell r="D91" t="str">
            <v>430611197801115013</v>
          </cell>
          <cell r="E91" t="str">
            <v>10,000.00</v>
          </cell>
          <cell r="F91" t="str">
            <v>2017-11-06</v>
          </cell>
          <cell r="G91">
            <v>43250</v>
          </cell>
          <cell r="H91">
            <v>43363</v>
          </cell>
        </row>
        <row r="92">
          <cell r="C92" t="str">
            <v>方得华</v>
          </cell>
          <cell r="D92" t="str">
            <v>430611196905205019</v>
          </cell>
          <cell r="E92" t="str">
            <v>20,000.00</v>
          </cell>
          <cell r="F92" t="str">
            <v>2017-11-20</v>
          </cell>
          <cell r="G92">
            <v>43275</v>
          </cell>
          <cell r="H92">
            <v>43363</v>
          </cell>
        </row>
        <row r="93">
          <cell r="C93" t="str">
            <v>卢从一</v>
          </cell>
          <cell r="D93" t="str">
            <v>430611196003215031</v>
          </cell>
          <cell r="E93" t="str">
            <v>20,000.00</v>
          </cell>
          <cell r="F93" t="str">
            <v>2017-11-11</v>
          </cell>
          <cell r="G93">
            <v>43250</v>
          </cell>
          <cell r="H93">
            <v>43363</v>
          </cell>
        </row>
        <row r="94">
          <cell r="C94" t="str">
            <v>陈咏梅</v>
          </cell>
          <cell r="D94" t="str">
            <v>430611197302055028</v>
          </cell>
          <cell r="E94" t="str">
            <v>30,000.00</v>
          </cell>
          <cell r="F94">
            <v>42900</v>
          </cell>
          <cell r="G94">
            <v>42999.004137931</v>
          </cell>
          <cell r="H94">
            <v>43363</v>
          </cell>
        </row>
        <row r="95">
          <cell r="C95" t="str">
            <v>金祖焕</v>
          </cell>
          <cell r="D95" t="str">
            <v>430611196010065019</v>
          </cell>
          <cell r="E95" t="str">
            <v>20,000.00</v>
          </cell>
          <cell r="F95" t="str">
            <v>2017-11-13</v>
          </cell>
          <cell r="G95">
            <v>43203</v>
          </cell>
          <cell r="H95">
            <v>43363</v>
          </cell>
        </row>
        <row r="96">
          <cell r="C96" t="str">
            <v>徐斌</v>
          </cell>
          <cell r="D96" t="str">
            <v>430611198805135032</v>
          </cell>
          <cell r="E96" t="str">
            <v>20,000.00</v>
          </cell>
          <cell r="F96" t="str">
            <v>2017-11-13</v>
          </cell>
          <cell r="G96">
            <v>43250</v>
          </cell>
          <cell r="H96">
            <v>43363</v>
          </cell>
        </row>
        <row r="97">
          <cell r="C97" t="str">
            <v>徐建刚</v>
          </cell>
          <cell r="D97" t="str">
            <v>430611196906295036</v>
          </cell>
          <cell r="E97" t="str">
            <v>30,000.00</v>
          </cell>
          <cell r="F97" t="str">
            <v>2017-11-17</v>
          </cell>
          <cell r="G97">
            <v>43223</v>
          </cell>
          <cell r="H97">
            <v>43363</v>
          </cell>
        </row>
        <row r="98">
          <cell r="C98" t="str">
            <v>刘传华</v>
          </cell>
          <cell r="D98" t="str">
            <v>430611196306185036</v>
          </cell>
          <cell r="E98" t="str">
            <v>30,000.00</v>
          </cell>
          <cell r="F98" t="str">
            <v>2017-11-08</v>
          </cell>
          <cell r="G98">
            <v>43250</v>
          </cell>
          <cell r="H98">
            <v>43363</v>
          </cell>
        </row>
        <row r="99">
          <cell r="C99" t="str">
            <v>江爱成</v>
          </cell>
          <cell r="D99" t="str">
            <v>430611196711265013</v>
          </cell>
          <cell r="E99" t="str">
            <v>30,000.00</v>
          </cell>
          <cell r="F99" t="str">
            <v>2017-10-19</v>
          </cell>
          <cell r="G99">
            <v>43250</v>
          </cell>
          <cell r="H99">
            <v>43363</v>
          </cell>
        </row>
        <row r="100">
          <cell r="C100" t="str">
            <v>李年平</v>
          </cell>
          <cell r="D100" t="str">
            <v>430611197112305030</v>
          </cell>
          <cell r="E100" t="str">
            <v>10,000.00</v>
          </cell>
          <cell r="F100" t="str">
            <v>2017-11-29</v>
          </cell>
          <cell r="G100">
            <v>43250</v>
          </cell>
          <cell r="H100">
            <v>43363</v>
          </cell>
        </row>
        <row r="101">
          <cell r="C101" t="str">
            <v>蔡金娥</v>
          </cell>
          <cell r="D101" t="str">
            <v>430611196805245048</v>
          </cell>
          <cell r="E101" t="str">
            <v>30,000.00</v>
          </cell>
          <cell r="F101" t="str">
            <v>2017-11-22</v>
          </cell>
          <cell r="G101">
            <v>43250</v>
          </cell>
          <cell r="H101">
            <v>43363</v>
          </cell>
        </row>
        <row r="102">
          <cell r="C102" t="str">
            <v>李继平</v>
          </cell>
          <cell r="D102" t="str">
            <v>430611197012075012</v>
          </cell>
          <cell r="E102" t="str">
            <v>10,000.00</v>
          </cell>
          <cell r="F102" t="str">
            <v>2017-11-27</v>
          </cell>
          <cell r="G102">
            <v>43250</v>
          </cell>
          <cell r="H102">
            <v>43363</v>
          </cell>
        </row>
        <row r="103">
          <cell r="C103" t="str">
            <v>卢先凤</v>
          </cell>
          <cell r="D103" t="str">
            <v>430611196411075023</v>
          </cell>
          <cell r="E103" t="str">
            <v>50,000.00</v>
          </cell>
          <cell r="F103" t="str">
            <v>2017-11-12</v>
          </cell>
          <cell r="G103">
            <v>43250</v>
          </cell>
          <cell r="H103">
            <v>43363</v>
          </cell>
        </row>
        <row r="104">
          <cell r="C104" t="str">
            <v>颜云英</v>
          </cell>
          <cell r="D104" t="str">
            <v>430611197602035029</v>
          </cell>
          <cell r="E104" t="str">
            <v>40,000.00</v>
          </cell>
          <cell r="F104" t="str">
            <v>2017-10-30</v>
          </cell>
          <cell r="G104">
            <v>43250</v>
          </cell>
          <cell r="H104">
            <v>43363</v>
          </cell>
        </row>
        <row r="105">
          <cell r="C105" t="str">
            <v>陈洁君</v>
          </cell>
          <cell r="D105" t="str">
            <v>430623198612233766</v>
          </cell>
          <cell r="E105" t="str">
            <v>50,000.00</v>
          </cell>
          <cell r="F105" t="str">
            <v>2017-11-13</v>
          </cell>
          <cell r="G105">
            <v>43250</v>
          </cell>
          <cell r="H105">
            <v>43363</v>
          </cell>
        </row>
        <row r="106">
          <cell r="C106" t="str">
            <v>黎德树</v>
          </cell>
          <cell r="D106" t="str">
            <v>430611197208215013</v>
          </cell>
          <cell r="E106" t="str">
            <v>10,000.00</v>
          </cell>
          <cell r="F106" t="str">
            <v>2017-11-29</v>
          </cell>
          <cell r="G106">
            <v>43250</v>
          </cell>
          <cell r="H106">
            <v>43363</v>
          </cell>
        </row>
        <row r="107">
          <cell r="C107" t="str">
            <v>陈湘明</v>
          </cell>
          <cell r="D107" t="str">
            <v>430611197502045019</v>
          </cell>
          <cell r="E107" t="str">
            <v>10,000.00</v>
          </cell>
          <cell r="F107" t="str">
            <v>2017-11-20</v>
          </cell>
          <cell r="G107">
            <v>43189</v>
          </cell>
          <cell r="H107">
            <v>43363</v>
          </cell>
        </row>
        <row r="108">
          <cell r="C108" t="str">
            <v>樊辉</v>
          </cell>
          <cell r="D108" t="str">
            <v>430611196602245013</v>
          </cell>
          <cell r="E108" t="str">
            <v>10,000.00</v>
          </cell>
          <cell r="F108" t="str">
            <v>2018-04-09</v>
          </cell>
          <cell r="G108">
            <v>43250</v>
          </cell>
          <cell r="H108">
            <v>43363</v>
          </cell>
        </row>
        <row r="109">
          <cell r="C109" t="str">
            <v>秦明洪</v>
          </cell>
          <cell r="D109" t="str">
            <v>430611196907065013</v>
          </cell>
          <cell r="E109" t="str">
            <v>20,000.00</v>
          </cell>
          <cell r="F109" t="str">
            <v>2018-07-06</v>
          </cell>
          <cell r="G109">
            <v>43250</v>
          </cell>
          <cell r="H109">
            <v>43363</v>
          </cell>
        </row>
        <row r="110">
          <cell r="C110" t="str">
            <v>王群莲</v>
          </cell>
          <cell r="D110" t="str">
            <v>430611196807285027</v>
          </cell>
          <cell r="E110" t="str">
            <v>50,000.00</v>
          </cell>
          <cell r="F110" t="str">
            <v>2017-11-26</v>
          </cell>
          <cell r="G110">
            <v>43250</v>
          </cell>
          <cell r="H110">
            <v>43363</v>
          </cell>
        </row>
        <row r="111">
          <cell r="C111" t="str">
            <v>张召鹏</v>
          </cell>
          <cell r="D111" t="str">
            <v>430611195912125071</v>
          </cell>
          <cell r="E111" t="str">
            <v>10,000.00</v>
          </cell>
          <cell r="F111" t="str">
            <v>2017-11-27</v>
          </cell>
          <cell r="G111">
            <v>43250</v>
          </cell>
          <cell r="H111">
            <v>43363</v>
          </cell>
        </row>
        <row r="112">
          <cell r="C112" t="str">
            <v>付为忠</v>
          </cell>
          <cell r="D112" t="str">
            <v>430611196801025013</v>
          </cell>
          <cell r="E112" t="str">
            <v>10,000.00</v>
          </cell>
          <cell r="F112" t="str">
            <v>2017-11-06</v>
          </cell>
          <cell r="G112">
            <v>43189</v>
          </cell>
          <cell r="H112">
            <v>43363</v>
          </cell>
        </row>
        <row r="113">
          <cell r="C113" t="str">
            <v>金菲</v>
          </cell>
          <cell r="D113" t="str">
            <v>43061119760612503X</v>
          </cell>
          <cell r="E113" t="str">
            <v>30,000.00</v>
          </cell>
          <cell r="F113" t="str">
            <v>2017-11-06</v>
          </cell>
          <cell r="G113">
            <v>43250</v>
          </cell>
          <cell r="H113">
            <v>43363</v>
          </cell>
        </row>
        <row r="114">
          <cell r="C114" t="str">
            <v>龙岳检</v>
          </cell>
          <cell r="D114" t="str">
            <v>430611197106085019</v>
          </cell>
          <cell r="E114" t="str">
            <v>10,000.00</v>
          </cell>
          <cell r="F114" t="str">
            <v>2017-11-28</v>
          </cell>
          <cell r="G114">
            <v>43250</v>
          </cell>
          <cell r="H114">
            <v>43363</v>
          </cell>
        </row>
        <row r="115">
          <cell r="C115" t="str">
            <v>胡小祥</v>
          </cell>
          <cell r="D115" t="str">
            <v>430611196811205093</v>
          </cell>
          <cell r="E115" t="str">
            <v>20,000.00</v>
          </cell>
          <cell r="F115" t="str">
            <v>2017-11-02</v>
          </cell>
          <cell r="G115">
            <v>43250</v>
          </cell>
          <cell r="H115">
            <v>43363</v>
          </cell>
        </row>
        <row r="116">
          <cell r="C116" t="str">
            <v>候家奇</v>
          </cell>
          <cell r="D116" t="str">
            <v>430611196602205011</v>
          </cell>
          <cell r="E116" t="str">
            <v>50,000.00</v>
          </cell>
          <cell r="F116" t="str">
            <v>2018-02-10</v>
          </cell>
          <cell r="G116">
            <v>43250</v>
          </cell>
          <cell r="H116">
            <v>43363</v>
          </cell>
        </row>
        <row r="117">
          <cell r="C117" t="str">
            <v>刘志斌</v>
          </cell>
          <cell r="D117" t="str">
            <v>430611196612145040</v>
          </cell>
          <cell r="E117" t="str">
            <v>50,000.00</v>
          </cell>
          <cell r="F117" t="str">
            <v>2017-11-15</v>
          </cell>
          <cell r="G117">
            <v>43250</v>
          </cell>
          <cell r="H117">
            <v>43363</v>
          </cell>
        </row>
        <row r="118">
          <cell r="C118" t="str">
            <v>刘桂芝</v>
          </cell>
          <cell r="D118" t="str">
            <v>430611196809220024</v>
          </cell>
          <cell r="E118" t="str">
            <v>30,000.00</v>
          </cell>
          <cell r="F118" t="str">
            <v>2017-11-07</v>
          </cell>
          <cell r="G118">
            <v>43246</v>
          </cell>
          <cell r="H118">
            <v>43363</v>
          </cell>
        </row>
        <row r="119">
          <cell r="C119" t="str">
            <v>胡楠</v>
          </cell>
          <cell r="D119" t="str">
            <v>430611198707145018</v>
          </cell>
          <cell r="E119" t="str">
            <v>20,000.00</v>
          </cell>
          <cell r="F119" t="str">
            <v>2017-11-08</v>
          </cell>
          <cell r="G119">
            <v>43250</v>
          </cell>
          <cell r="H119">
            <v>43363</v>
          </cell>
        </row>
        <row r="120">
          <cell r="C120" t="str">
            <v>夏朝阳</v>
          </cell>
          <cell r="D120" t="str">
            <v>430611197511125010</v>
          </cell>
          <cell r="E120" t="str">
            <v>10,000.00</v>
          </cell>
          <cell r="F120" t="str">
            <v>2017-11-02</v>
          </cell>
          <cell r="G120">
            <v>43250</v>
          </cell>
          <cell r="H120">
            <v>43363</v>
          </cell>
        </row>
        <row r="121">
          <cell r="C121" t="str">
            <v>杨登发</v>
          </cell>
          <cell r="D121" t="str">
            <v>430611196712105011</v>
          </cell>
          <cell r="E121" t="str">
            <v>50,000.00</v>
          </cell>
          <cell r="F121" t="str">
            <v>2018-01-22</v>
          </cell>
          <cell r="G121">
            <v>43250</v>
          </cell>
          <cell r="H121">
            <v>43363</v>
          </cell>
        </row>
        <row r="122">
          <cell r="C122" t="str">
            <v>罗进学</v>
          </cell>
          <cell r="D122" t="str">
            <v>430611196901265030</v>
          </cell>
          <cell r="E122" t="str">
            <v>10,000.00</v>
          </cell>
          <cell r="F122" t="str">
            <v>2017-11-30</v>
          </cell>
          <cell r="G122">
            <v>43250</v>
          </cell>
          <cell r="H122">
            <v>43363</v>
          </cell>
        </row>
        <row r="123">
          <cell r="C123" t="str">
            <v>肖碧林</v>
          </cell>
          <cell r="D123" t="str">
            <v>430611198107165031</v>
          </cell>
          <cell r="E123" t="str">
            <v>50,000.00</v>
          </cell>
          <cell r="F123" t="str">
            <v>2017-11-08</v>
          </cell>
          <cell r="G123">
            <v>43250</v>
          </cell>
          <cell r="H123">
            <v>43363</v>
          </cell>
        </row>
        <row r="124">
          <cell r="C124" t="str">
            <v>刘传林</v>
          </cell>
          <cell r="D124" t="str">
            <v>430611196908205030</v>
          </cell>
          <cell r="E124" t="str">
            <v>30,000.00</v>
          </cell>
          <cell r="F124" t="str">
            <v>2017-11-15</v>
          </cell>
          <cell r="G124">
            <v>43250</v>
          </cell>
          <cell r="H124">
            <v>43363</v>
          </cell>
        </row>
        <row r="125">
          <cell r="C125" t="str">
            <v>王兴国</v>
          </cell>
          <cell r="D125" t="str">
            <v>430611196905295034</v>
          </cell>
          <cell r="E125" t="str">
            <v>30,000.00</v>
          </cell>
          <cell r="F125" t="str">
            <v>2017-11-06</v>
          </cell>
          <cell r="G125">
            <v>43207</v>
          </cell>
          <cell r="H125">
            <v>43363</v>
          </cell>
        </row>
        <row r="126">
          <cell r="C126" t="str">
            <v>李际全</v>
          </cell>
          <cell r="D126" t="str">
            <v>430611196609205014</v>
          </cell>
          <cell r="E126" t="str">
            <v>10,000.00</v>
          </cell>
          <cell r="F126" t="str">
            <v>2017-11-30</v>
          </cell>
          <cell r="G126">
            <v>43250</v>
          </cell>
          <cell r="H126">
            <v>43363</v>
          </cell>
        </row>
        <row r="127">
          <cell r="C127" t="str">
            <v>朱武</v>
          </cell>
          <cell r="D127" t="str">
            <v>430611197208015038</v>
          </cell>
          <cell r="E127" t="str">
            <v>50,000.00</v>
          </cell>
          <cell r="F127" t="str">
            <v>2016-11-16</v>
          </cell>
          <cell r="G127">
            <v>43250</v>
          </cell>
          <cell r="H127">
            <v>43363</v>
          </cell>
        </row>
        <row r="128">
          <cell r="C128" t="str">
            <v>刘兵</v>
          </cell>
          <cell r="D128" t="str">
            <v>430611198509225017</v>
          </cell>
          <cell r="E128" t="str">
            <v>50,000.00</v>
          </cell>
          <cell r="F128" t="str">
            <v>2017-10-31</v>
          </cell>
          <cell r="G128">
            <v>43250</v>
          </cell>
          <cell r="H128">
            <v>43363</v>
          </cell>
        </row>
        <row r="129">
          <cell r="C129" t="str">
            <v>卢先红</v>
          </cell>
          <cell r="D129" t="str">
            <v>430611197311115045</v>
          </cell>
          <cell r="E129" t="str">
            <v>50,000.00</v>
          </cell>
          <cell r="F129" t="str">
            <v>2016-11-16</v>
          </cell>
          <cell r="G129">
            <v>43006.9955368421</v>
          </cell>
          <cell r="H129">
            <v>43055</v>
          </cell>
        </row>
        <row r="130">
          <cell r="C130" t="str">
            <v>吴应国</v>
          </cell>
          <cell r="D130" t="str">
            <v>430611196403045019</v>
          </cell>
          <cell r="E130" t="str">
            <v>50,000.00</v>
          </cell>
          <cell r="F130" t="str">
            <v>2016-11-24</v>
          </cell>
          <cell r="G130">
            <v>43011.600168421</v>
          </cell>
          <cell r="H130">
            <v>43063</v>
          </cell>
        </row>
        <row r="131">
          <cell r="C131" t="str">
            <v>陈传祖</v>
          </cell>
          <cell r="D131" t="str">
            <v>430611195902285012</v>
          </cell>
          <cell r="E131" t="str">
            <v>50,000.00</v>
          </cell>
          <cell r="F131" t="str">
            <v>2017-10-26</v>
          </cell>
          <cell r="G131">
            <v>43250</v>
          </cell>
          <cell r="H131">
            <v>43363</v>
          </cell>
        </row>
        <row r="132">
          <cell r="C132" t="str">
            <v>潘志荣</v>
          </cell>
          <cell r="D132" t="str">
            <v>522522196606067039</v>
          </cell>
          <cell r="E132" t="str">
            <v>50,000.00</v>
          </cell>
          <cell r="F132" t="str">
            <v>2016-10-14</v>
          </cell>
          <cell r="G132">
            <v>42657.1515789474</v>
          </cell>
          <cell r="H132">
            <v>43363</v>
          </cell>
        </row>
        <row r="133">
          <cell r="C133" t="str">
            <v>冷会勇</v>
          </cell>
          <cell r="D133" t="str">
            <v>430611197403225014</v>
          </cell>
          <cell r="E133" t="str">
            <v>50,000.00</v>
          </cell>
          <cell r="F133" t="str">
            <v>2017-09-06</v>
          </cell>
          <cell r="G133">
            <v>43250</v>
          </cell>
          <cell r="H133">
            <v>43363</v>
          </cell>
        </row>
        <row r="134">
          <cell r="C134" t="str">
            <v>李永国</v>
          </cell>
          <cell r="D134" t="str">
            <v>430611197901215011</v>
          </cell>
          <cell r="E134" t="str">
            <v>20,000.00</v>
          </cell>
          <cell r="F134" t="str">
            <v>2017-07-18</v>
          </cell>
          <cell r="G134">
            <v>42934</v>
          </cell>
          <cell r="H134">
            <v>43299</v>
          </cell>
        </row>
        <row r="135">
          <cell r="C135" t="str">
            <v>卢金铎</v>
          </cell>
          <cell r="D135" t="str">
            <v>430611196311225012</v>
          </cell>
          <cell r="E135" t="str">
            <v>50,000.00</v>
          </cell>
          <cell r="F135" t="str">
            <v>2017-05-31</v>
          </cell>
          <cell r="G135">
            <v>42886</v>
          </cell>
          <cell r="H135">
            <v>43363</v>
          </cell>
        </row>
        <row r="136">
          <cell r="C136" t="str">
            <v>黄召</v>
          </cell>
          <cell r="D136" t="str">
            <v>43061119670302501X</v>
          </cell>
          <cell r="E136" t="str">
            <v>50,000.00</v>
          </cell>
          <cell r="F136" t="str">
            <v>2016-11-16</v>
          </cell>
          <cell r="G136">
            <v>43006.9955368421</v>
          </cell>
          <cell r="H136">
            <v>43055</v>
          </cell>
        </row>
        <row r="137">
          <cell r="C137" t="str">
            <v>刘海清</v>
          </cell>
          <cell r="D137" t="str">
            <v>43061119560621501X</v>
          </cell>
          <cell r="E137" t="str">
            <v>50,000.00</v>
          </cell>
          <cell r="F137" t="str">
            <v>2016-11-16</v>
          </cell>
          <cell r="G137">
            <v>43006.9955368421</v>
          </cell>
          <cell r="H137">
            <v>43055</v>
          </cell>
        </row>
        <row r="138">
          <cell r="C138" t="str">
            <v>丁传义</v>
          </cell>
          <cell r="D138" t="str">
            <v>430611196306095559</v>
          </cell>
          <cell r="E138" t="str">
            <v>50,000.00</v>
          </cell>
          <cell r="F138" t="str">
            <v>2017-07-26</v>
          </cell>
          <cell r="G138">
            <v>43250</v>
          </cell>
          <cell r="H138">
            <v>43363</v>
          </cell>
        </row>
        <row r="139">
          <cell r="C139" t="str">
            <v>金友志</v>
          </cell>
          <cell r="D139" t="str">
            <v>430611197302095054</v>
          </cell>
          <cell r="E139" t="str">
            <v>40,000.00</v>
          </cell>
          <cell r="F139" t="str">
            <v>2017-07-11</v>
          </cell>
          <cell r="G139">
            <v>43250</v>
          </cell>
          <cell r="H139">
            <v>43363</v>
          </cell>
        </row>
        <row r="140">
          <cell r="C140" t="str">
            <v>文福初</v>
          </cell>
          <cell r="D140" t="str">
            <v>430611195706125011</v>
          </cell>
          <cell r="E140" t="str">
            <v>50,000.00</v>
          </cell>
          <cell r="F140" t="str">
            <v>2016-11-16</v>
          </cell>
          <cell r="G140">
            <v>43250</v>
          </cell>
          <cell r="H140">
            <v>43363</v>
          </cell>
        </row>
        <row r="141">
          <cell r="C141" t="str">
            <v>朱伯生</v>
          </cell>
          <cell r="D141" t="str">
            <v>430611196406205014</v>
          </cell>
          <cell r="E141" t="str">
            <v>50,000.00</v>
          </cell>
          <cell r="F141" t="str">
            <v>2016-11-16</v>
          </cell>
          <cell r="G141">
            <v>43250</v>
          </cell>
          <cell r="H141">
            <v>43363</v>
          </cell>
        </row>
        <row r="142">
          <cell r="C142" t="str">
            <v>徐民</v>
          </cell>
          <cell r="D142" t="str">
            <v>430611197509125011</v>
          </cell>
          <cell r="E142" t="str">
            <v>50,000.00</v>
          </cell>
          <cell r="F142" t="str">
            <v>2016-10-20</v>
          </cell>
          <cell r="G142">
            <v>42997.2618947368</v>
          </cell>
          <cell r="H142">
            <v>43028</v>
          </cell>
        </row>
        <row r="143">
          <cell r="C143" t="str">
            <v>朱炳焕</v>
          </cell>
          <cell r="D143" t="str">
            <v>430611198010215039</v>
          </cell>
          <cell r="E143" t="str">
            <v>50,000.00</v>
          </cell>
          <cell r="F143" t="str">
            <v>2016-11-17</v>
          </cell>
          <cell r="G143">
            <v>43250</v>
          </cell>
          <cell r="H143">
            <v>43363</v>
          </cell>
        </row>
        <row r="144">
          <cell r="C144" t="str">
            <v>石小君</v>
          </cell>
          <cell r="D144" t="str">
            <v>430611197606265024</v>
          </cell>
          <cell r="E144" t="str">
            <v>10,000.00</v>
          </cell>
          <cell r="F144" t="str">
            <v>2017-07-21</v>
          </cell>
          <cell r="G144">
            <v>43250</v>
          </cell>
          <cell r="H144">
            <v>43363</v>
          </cell>
        </row>
        <row r="145">
          <cell r="C145" t="str">
            <v>易治民</v>
          </cell>
          <cell r="D145" t="str">
            <v>430611198009185039</v>
          </cell>
          <cell r="E145" t="str">
            <v>50,000.00</v>
          </cell>
          <cell r="F145" t="str">
            <v>2016-11-23</v>
          </cell>
          <cell r="G145">
            <v>43012.4327578947</v>
          </cell>
          <cell r="H145">
            <v>43062</v>
          </cell>
        </row>
        <row r="146">
          <cell r="C146" t="str">
            <v>金声亮</v>
          </cell>
          <cell r="D146" t="str">
            <v>430611195911265013</v>
          </cell>
          <cell r="E146">
            <v>10000</v>
          </cell>
          <cell r="F146" t="str">
            <v>2017-11-29</v>
          </cell>
          <cell r="G146">
            <v>43250</v>
          </cell>
          <cell r="H146" t="str">
            <v>2018/06/12</v>
          </cell>
        </row>
        <row r="147">
          <cell r="C147" t="str">
            <v>李爱军</v>
          </cell>
          <cell r="D147" t="str">
            <v>430611197212065011</v>
          </cell>
          <cell r="E147">
            <v>50000</v>
          </cell>
          <cell r="F147" t="str">
            <v>2017-08-03</v>
          </cell>
          <cell r="G147">
            <v>43250</v>
          </cell>
          <cell r="H147" t="str">
            <v>2018/08/06</v>
          </cell>
        </row>
        <row r="148">
          <cell r="C148" t="str">
            <v>蔡铭强</v>
          </cell>
          <cell r="D148" t="str">
            <v>430611196405055018</v>
          </cell>
          <cell r="E148">
            <v>49000</v>
          </cell>
          <cell r="F148" t="str">
            <v>2017-07-24</v>
          </cell>
          <cell r="G148">
            <v>43250</v>
          </cell>
          <cell r="H148" t="str">
            <v>2018/08/09</v>
          </cell>
        </row>
        <row r="149">
          <cell r="C149" t="str">
            <v>龙庆</v>
          </cell>
          <cell r="D149" t="str">
            <v>430611199002225012</v>
          </cell>
          <cell r="E149">
            <v>20000</v>
          </cell>
          <cell r="F149" t="str">
            <v>2017-04-25</v>
          </cell>
          <cell r="G149">
            <v>43250</v>
          </cell>
          <cell r="H149" t="str">
            <v>2018/08/09</v>
          </cell>
        </row>
        <row r="150">
          <cell r="C150" t="str">
            <v>王世斌</v>
          </cell>
          <cell r="D150" t="str">
            <v>43061119630209505X</v>
          </cell>
          <cell r="E150">
            <v>50000</v>
          </cell>
          <cell r="F150" t="str">
            <v>2017-11-15</v>
          </cell>
          <cell r="G150">
            <v>43250</v>
          </cell>
          <cell r="H150" t="str">
            <v>2018/08/22</v>
          </cell>
        </row>
        <row r="151">
          <cell r="C151" t="str">
            <v>胡治平</v>
          </cell>
          <cell r="D151" t="str">
            <v>430611197207045016</v>
          </cell>
          <cell r="E151">
            <v>10000</v>
          </cell>
          <cell r="F151" t="str">
            <v>2017-09-06</v>
          </cell>
          <cell r="G151">
            <v>43250</v>
          </cell>
          <cell r="H151" t="str">
            <v>2018/08/27</v>
          </cell>
        </row>
        <row r="152">
          <cell r="C152" t="str">
            <v>赵秋强</v>
          </cell>
          <cell r="D152" t="str">
            <v>430611197010015032</v>
          </cell>
          <cell r="E152">
            <v>30000</v>
          </cell>
          <cell r="F152" t="str">
            <v>2017-09-08</v>
          </cell>
          <cell r="G152">
            <v>43250</v>
          </cell>
          <cell r="H152" t="str">
            <v>2018/08/29</v>
          </cell>
        </row>
        <row r="153">
          <cell r="C153" t="str">
            <v>季杰文</v>
          </cell>
          <cell r="D153" t="str">
            <v>430611197504215018</v>
          </cell>
          <cell r="E153">
            <v>20000</v>
          </cell>
          <cell r="F153" t="str">
            <v>2017-11-15</v>
          </cell>
          <cell r="G153">
            <v>43250</v>
          </cell>
          <cell r="H153" t="str">
            <v>2018/09/03</v>
          </cell>
        </row>
        <row r="154">
          <cell r="C154" t="str">
            <v>吴素华</v>
          </cell>
          <cell r="D154" t="str">
            <v>430623198201020942</v>
          </cell>
          <cell r="E154">
            <v>10000</v>
          </cell>
          <cell r="F154" t="str">
            <v>2017-11-27</v>
          </cell>
          <cell r="G154">
            <v>43250</v>
          </cell>
          <cell r="H154" t="str">
            <v>2018/09/05</v>
          </cell>
        </row>
        <row r="155">
          <cell r="C155" t="str">
            <v>卢进旺</v>
          </cell>
          <cell r="D155" t="str">
            <v>430621197609240511</v>
          </cell>
          <cell r="E155">
            <v>50000</v>
          </cell>
          <cell r="F155" t="str">
            <v>2017-09-11</v>
          </cell>
          <cell r="G155">
            <v>43250</v>
          </cell>
          <cell r="H155" t="str">
            <v>2018/09/11</v>
          </cell>
        </row>
        <row r="156">
          <cell r="C156" t="str">
            <v>龚启福</v>
          </cell>
          <cell r="D156" t="str">
            <v>430611197412225032</v>
          </cell>
          <cell r="E156">
            <v>20000</v>
          </cell>
          <cell r="F156" t="str">
            <v>2017-10-31</v>
          </cell>
          <cell r="G156">
            <v>43250</v>
          </cell>
          <cell r="H156" t="str">
            <v>2018/09/19</v>
          </cell>
        </row>
        <row r="157">
          <cell r="C157" t="str">
            <v>文有忠</v>
          </cell>
          <cell r="D157" t="str">
            <v>430611196802015036</v>
          </cell>
          <cell r="E157">
            <v>50000</v>
          </cell>
          <cell r="F157" t="str">
            <v>2017-09-06</v>
          </cell>
          <cell r="G157">
            <v>43250</v>
          </cell>
          <cell r="H157" t="str">
            <v>2018/09/28</v>
          </cell>
        </row>
        <row r="158">
          <cell r="C158" t="str">
            <v>龙广伍</v>
          </cell>
          <cell r="D158" t="str">
            <v>430611196209045031</v>
          </cell>
          <cell r="E158">
            <v>50000</v>
          </cell>
          <cell r="F158" t="str">
            <v>2017-10-09</v>
          </cell>
          <cell r="G158">
            <v>43250</v>
          </cell>
          <cell r="H158" t="str">
            <v>2018/09/28</v>
          </cell>
        </row>
        <row r="159">
          <cell r="C159" t="str">
            <v>王淑云</v>
          </cell>
          <cell r="D159" t="str">
            <v>430611197311145025</v>
          </cell>
          <cell r="E159">
            <v>30000</v>
          </cell>
          <cell r="F159" t="str">
            <v>2017-11-02</v>
          </cell>
          <cell r="G159">
            <v>43250</v>
          </cell>
          <cell r="H159" t="str">
            <v>2018/09/28</v>
          </cell>
        </row>
        <row r="160">
          <cell r="C160" t="str">
            <v>方友全</v>
          </cell>
          <cell r="D160" t="str">
            <v>430611197302035043</v>
          </cell>
          <cell r="E160">
            <v>50000</v>
          </cell>
          <cell r="F160" t="str">
            <v>2017-10-16</v>
          </cell>
          <cell r="G160">
            <v>43250</v>
          </cell>
          <cell r="H160" t="str">
            <v>2018/10/09</v>
          </cell>
        </row>
        <row r="161">
          <cell r="C161" t="str">
            <v>周和军</v>
          </cell>
          <cell r="D161" t="str">
            <v>430611196607235017</v>
          </cell>
          <cell r="E161">
            <v>50000</v>
          </cell>
          <cell r="F161" t="str">
            <v>2017-10-11</v>
          </cell>
          <cell r="G161">
            <v>43250</v>
          </cell>
          <cell r="H161" t="str">
            <v>2018/10/09</v>
          </cell>
        </row>
        <row r="162">
          <cell r="C162" t="str">
            <v>陈岳华</v>
          </cell>
          <cell r="D162" t="str">
            <v>430611195810015058</v>
          </cell>
          <cell r="E162">
            <v>40000</v>
          </cell>
          <cell r="F162" t="str">
            <v>2017-11-27</v>
          </cell>
          <cell r="G162">
            <v>43250</v>
          </cell>
          <cell r="H162" t="str">
            <v>2018/10/10</v>
          </cell>
        </row>
        <row r="163">
          <cell r="C163" t="str">
            <v>蔡葵红</v>
          </cell>
          <cell r="D163" t="str">
            <v>430611197102105019</v>
          </cell>
          <cell r="E163">
            <v>30000</v>
          </cell>
          <cell r="F163" t="str">
            <v>2017-10-23</v>
          </cell>
          <cell r="G163">
            <v>43250</v>
          </cell>
          <cell r="H163" t="str">
            <v>2018/10/10</v>
          </cell>
        </row>
        <row r="164">
          <cell r="C164" t="str">
            <v>蔡宝林</v>
          </cell>
          <cell r="D164" t="str">
            <v>430611197004205024</v>
          </cell>
          <cell r="E164">
            <v>30000</v>
          </cell>
          <cell r="F164" t="str">
            <v>2017-10-29</v>
          </cell>
          <cell r="G164">
            <v>43219</v>
          </cell>
          <cell r="H164" t="str">
            <v>2018/10/11</v>
          </cell>
        </row>
        <row r="165">
          <cell r="C165" t="str">
            <v>刘炼忠</v>
          </cell>
          <cell r="D165" t="str">
            <v>430611196810025111</v>
          </cell>
          <cell r="E165">
            <v>50000</v>
          </cell>
          <cell r="F165" t="str">
            <v>2017-10-16</v>
          </cell>
          <cell r="G165">
            <v>43250</v>
          </cell>
          <cell r="H165" t="str">
            <v>2018/10/16</v>
          </cell>
        </row>
        <row r="166">
          <cell r="C166" t="str">
            <v>王兵</v>
          </cell>
          <cell r="D166" t="str">
            <v>430611197201025057</v>
          </cell>
          <cell r="E166">
            <v>50000</v>
          </cell>
          <cell r="F166" t="str">
            <v>2017-10-27</v>
          </cell>
          <cell r="G166">
            <v>43250</v>
          </cell>
          <cell r="H166" t="str">
            <v>2018/10/16</v>
          </cell>
        </row>
        <row r="167">
          <cell r="C167" t="str">
            <v>金柏立</v>
          </cell>
          <cell r="D167" t="str">
            <v>430611197611295033</v>
          </cell>
          <cell r="E167">
            <v>20000</v>
          </cell>
          <cell r="F167" t="str">
            <v>2017-11-17</v>
          </cell>
          <cell r="G167">
            <v>43248</v>
          </cell>
          <cell r="H167" t="str">
            <v>2018/10/17</v>
          </cell>
        </row>
        <row r="168">
          <cell r="C168" t="str">
            <v>万俊会</v>
          </cell>
          <cell r="D168" t="str">
            <v>43061119621121501X</v>
          </cell>
          <cell r="E168">
            <v>10000</v>
          </cell>
          <cell r="F168" t="str">
            <v>2017-11-08</v>
          </cell>
          <cell r="G168">
            <v>43250</v>
          </cell>
          <cell r="H168" t="str">
            <v>2018/10/22</v>
          </cell>
        </row>
        <row r="169">
          <cell r="C169" t="str">
            <v>潘东平</v>
          </cell>
          <cell r="D169" t="str">
            <v>430611196801095011</v>
          </cell>
          <cell r="E169">
            <v>50000</v>
          </cell>
          <cell r="F169" t="str">
            <v>2016-09-26</v>
          </cell>
          <cell r="G169">
            <v>43250</v>
          </cell>
          <cell r="H169" t="str">
            <v>2018/09/20</v>
          </cell>
        </row>
        <row r="170">
          <cell r="C170" t="str">
            <v>龙广兵</v>
          </cell>
          <cell r="D170" t="str">
            <v>430611196801085075</v>
          </cell>
          <cell r="E170">
            <v>50000</v>
          </cell>
          <cell r="F170" t="str">
            <v>2016-09-26</v>
          </cell>
          <cell r="G170">
            <v>42973.2618947368</v>
          </cell>
          <cell r="H170">
            <v>43004</v>
          </cell>
        </row>
        <row r="171">
          <cell r="C171" t="str">
            <v>胡勇</v>
          </cell>
          <cell r="D171" t="str">
            <v>430611198503135010</v>
          </cell>
          <cell r="E171">
            <v>50000</v>
          </cell>
          <cell r="F171" t="str">
            <v>2016-09-26</v>
          </cell>
          <cell r="G171">
            <v>42973.2618947368</v>
          </cell>
          <cell r="H171">
            <v>43004</v>
          </cell>
        </row>
        <row r="172">
          <cell r="C172" t="str">
            <v>敖庆元</v>
          </cell>
          <cell r="D172" t="str">
            <v>430611197104145516</v>
          </cell>
          <cell r="E172" t="str">
            <v>30,000.00</v>
          </cell>
          <cell r="F172" t="str">
            <v>2017-10-30</v>
          </cell>
          <cell r="G172">
            <v>43090</v>
          </cell>
          <cell r="H172">
            <v>43363</v>
          </cell>
        </row>
        <row r="173">
          <cell r="C173" t="str">
            <v>蔡谷良</v>
          </cell>
          <cell r="D173" t="str">
            <v>43062619630421757X</v>
          </cell>
          <cell r="E173" t="str">
            <v>50,000.00</v>
          </cell>
          <cell r="F173" t="str">
            <v>2017-07-03</v>
          </cell>
          <cell r="G173" t="str">
            <v>2018-03-24</v>
          </cell>
          <cell r="H173">
            <v>43363</v>
          </cell>
        </row>
        <row r="174">
          <cell r="C174" t="str">
            <v>蔡进明</v>
          </cell>
          <cell r="D174" t="str">
            <v>430626196309207530</v>
          </cell>
          <cell r="E174" t="str">
            <v>20,000.00</v>
          </cell>
          <cell r="F174" t="str">
            <v>2018-05-14</v>
          </cell>
          <cell r="G174" t="str">
            <v>2018-05-14</v>
          </cell>
          <cell r="H174">
            <v>43363</v>
          </cell>
        </row>
        <row r="175">
          <cell r="C175" t="str">
            <v>蔡开权</v>
          </cell>
          <cell r="D175" t="str">
            <v>430611196407175515</v>
          </cell>
          <cell r="E175" t="str">
            <v>30,000.00</v>
          </cell>
          <cell r="F175" t="str">
            <v>2017-10-31</v>
          </cell>
          <cell r="G175" t="str">
            <v>2017-12-21</v>
          </cell>
          <cell r="H175">
            <v>43363</v>
          </cell>
        </row>
        <row r="176">
          <cell r="C176" t="str">
            <v>蔡元梅</v>
          </cell>
          <cell r="D176" t="str">
            <v>430626197002027580</v>
          </cell>
          <cell r="E176" t="str">
            <v>50,000.00</v>
          </cell>
          <cell r="F176" t="str">
            <v>2016-11-21</v>
          </cell>
          <cell r="G176" t="str">
            <v>2017-12-21</v>
          </cell>
          <cell r="H176">
            <v>43363</v>
          </cell>
        </row>
        <row r="177">
          <cell r="C177" t="str">
            <v>蔡远琴</v>
          </cell>
          <cell r="D177" t="str">
            <v>43061119700126554X</v>
          </cell>
          <cell r="E177" t="str">
            <v>50,000.00</v>
          </cell>
          <cell r="F177" t="str">
            <v>2016-11-25</v>
          </cell>
          <cell r="G177" t="str">
            <v>2017-12-25</v>
          </cell>
          <cell r="H177">
            <v>43363</v>
          </cell>
        </row>
        <row r="178">
          <cell r="C178" t="str">
            <v>陈昌华</v>
          </cell>
          <cell r="D178" t="str">
            <v>430611196204200012</v>
          </cell>
          <cell r="E178" t="str">
            <v>30,000.00</v>
          </cell>
          <cell r="F178" t="str">
            <v>2018-04-26</v>
          </cell>
          <cell r="G178" t="str">
            <v>2018-04-26</v>
          </cell>
          <cell r="H178">
            <v>43363</v>
          </cell>
        </row>
        <row r="179">
          <cell r="C179" t="str">
            <v>陈四明</v>
          </cell>
          <cell r="D179" t="str">
            <v>430611196504025535</v>
          </cell>
          <cell r="E179" t="str">
            <v>20,000.00</v>
          </cell>
          <cell r="F179" t="str">
            <v>2017-11-18</v>
          </cell>
          <cell r="G179" t="str">
            <v>2017-12-21</v>
          </cell>
          <cell r="H179">
            <v>43363</v>
          </cell>
        </row>
        <row r="180">
          <cell r="C180" t="str">
            <v>陈元秋</v>
          </cell>
          <cell r="D180" t="str">
            <v>430626196708207511</v>
          </cell>
          <cell r="E180" t="str">
            <v>50,000.00</v>
          </cell>
          <cell r="F180" t="str">
            <v>2018-08-03</v>
          </cell>
          <cell r="G180" t="str">
            <v>2018-08-03</v>
          </cell>
          <cell r="H180">
            <v>43363</v>
          </cell>
        </row>
        <row r="181">
          <cell r="C181" t="str">
            <v>代雪群</v>
          </cell>
          <cell r="D181" t="str">
            <v>430611196911125541</v>
          </cell>
          <cell r="E181" t="str">
            <v>30,000.00</v>
          </cell>
          <cell r="F181" t="str">
            <v>2017-11-13</v>
          </cell>
          <cell r="G181" t="str">
            <v>2017-12-13</v>
          </cell>
          <cell r="H181">
            <v>43363</v>
          </cell>
        </row>
        <row r="182">
          <cell r="C182" t="str">
            <v>邓燕波</v>
          </cell>
          <cell r="D182" t="str">
            <v>430626196601257519</v>
          </cell>
          <cell r="E182" t="str">
            <v>50,000.00</v>
          </cell>
          <cell r="F182" t="str">
            <v>2016-11-25</v>
          </cell>
          <cell r="G182" t="str">
            <v>2017-12-21</v>
          </cell>
          <cell r="H182">
            <v>43363</v>
          </cell>
        </row>
        <row r="183">
          <cell r="C183" t="str">
            <v>段加军</v>
          </cell>
          <cell r="D183" t="str">
            <v>430626197512267517</v>
          </cell>
          <cell r="E183" t="str">
            <v>30,000.00</v>
          </cell>
          <cell r="F183" t="str">
            <v>2018-09-13</v>
          </cell>
          <cell r="G183">
            <v>43204</v>
          </cell>
          <cell r="H183">
            <v>43363</v>
          </cell>
        </row>
        <row r="184">
          <cell r="C184" t="str">
            <v>范仁和</v>
          </cell>
          <cell r="D184" t="str">
            <v>430611196411215559</v>
          </cell>
          <cell r="E184" t="str">
            <v>50,000.00</v>
          </cell>
          <cell r="F184" t="str">
            <v>2016-11-14</v>
          </cell>
          <cell r="G184" t="str">
            <v>2018-03-23</v>
          </cell>
          <cell r="H184">
            <v>43363</v>
          </cell>
        </row>
        <row r="185">
          <cell r="C185" t="str">
            <v>管于香</v>
          </cell>
          <cell r="D185" t="str">
            <v>430611196909145527</v>
          </cell>
          <cell r="E185" t="str">
            <v>20,000.00</v>
          </cell>
          <cell r="F185" t="str">
            <v>2017-11-14</v>
          </cell>
          <cell r="G185" t="str">
            <v>2017-12-21</v>
          </cell>
          <cell r="H185">
            <v>43363</v>
          </cell>
        </row>
        <row r="186">
          <cell r="C186" t="str">
            <v>何光耀</v>
          </cell>
          <cell r="D186" t="str">
            <v>430626196502077512</v>
          </cell>
          <cell r="E186" t="str">
            <v>30,000.00</v>
          </cell>
          <cell r="F186" t="str">
            <v>2017-11-19</v>
          </cell>
          <cell r="G186" t="str">
            <v>2017-12-21</v>
          </cell>
          <cell r="H186">
            <v>43363</v>
          </cell>
        </row>
        <row r="187">
          <cell r="C187" t="str">
            <v>何玉珍</v>
          </cell>
          <cell r="D187" t="str">
            <v>430626196410197584</v>
          </cell>
          <cell r="E187" t="str">
            <v>30,000.00</v>
          </cell>
          <cell r="F187" t="str">
            <v>2017-12-07</v>
          </cell>
          <cell r="G187" t="str">
            <v>2017-12-21</v>
          </cell>
          <cell r="H187">
            <v>43363</v>
          </cell>
        </row>
        <row r="188">
          <cell r="C188" t="str">
            <v>何子文</v>
          </cell>
          <cell r="D188" t="str">
            <v>430611199202115512</v>
          </cell>
          <cell r="E188" t="str">
            <v>50,000.00</v>
          </cell>
          <cell r="F188" t="str">
            <v>2016-11-02</v>
          </cell>
          <cell r="G188" t="str">
            <v>2018-03-26</v>
          </cell>
          <cell r="H188">
            <v>43363</v>
          </cell>
        </row>
        <row r="189">
          <cell r="C189" t="str">
            <v>贺桂华</v>
          </cell>
          <cell r="D189" t="str">
            <v>430626195803187534</v>
          </cell>
          <cell r="E189" t="str">
            <v>30,000.00</v>
          </cell>
          <cell r="F189" t="str">
            <v>2017-11-30</v>
          </cell>
          <cell r="G189" t="str">
            <v>2017-12-21</v>
          </cell>
          <cell r="H189">
            <v>43363</v>
          </cell>
        </row>
        <row r="190">
          <cell r="C190" t="str">
            <v>胡彩娥</v>
          </cell>
          <cell r="D190" t="str">
            <v>430626196801087681</v>
          </cell>
          <cell r="E190" t="str">
            <v>50,000.00</v>
          </cell>
          <cell r="F190" t="str">
            <v>2017-11-10</v>
          </cell>
          <cell r="G190" t="str">
            <v>2018-03-10</v>
          </cell>
          <cell r="H190">
            <v>43363</v>
          </cell>
        </row>
        <row r="191">
          <cell r="C191" t="str">
            <v>蒋飞仙</v>
          </cell>
          <cell r="D191" t="str">
            <v>430611196010105519</v>
          </cell>
          <cell r="E191" t="str">
            <v>50,000.00</v>
          </cell>
          <cell r="F191" t="str">
            <v>2017-09-30</v>
          </cell>
          <cell r="G191">
            <v>43189</v>
          </cell>
          <cell r="H191">
            <v>43363</v>
          </cell>
        </row>
        <row r="192">
          <cell r="C192" t="str">
            <v>蒋建平</v>
          </cell>
          <cell r="D192" t="str">
            <v>430611196605115513</v>
          </cell>
          <cell r="E192" t="str">
            <v>50,000.00</v>
          </cell>
          <cell r="F192" t="str">
            <v>2016-11-24</v>
          </cell>
          <cell r="G192">
            <v>42916</v>
          </cell>
          <cell r="H192">
            <v>43063</v>
          </cell>
        </row>
        <row r="193">
          <cell r="C193" t="str">
            <v>李明元</v>
          </cell>
          <cell r="D193" t="str">
            <v>430626197106147552</v>
          </cell>
          <cell r="E193" t="str">
            <v>30,000.00</v>
          </cell>
          <cell r="F193" t="str">
            <v>2017-11-17</v>
          </cell>
          <cell r="G193" t="str">
            <v>2017-12-17</v>
          </cell>
          <cell r="H193">
            <v>43363</v>
          </cell>
        </row>
        <row r="194">
          <cell r="C194" t="str">
            <v>李娜</v>
          </cell>
          <cell r="D194" t="str">
            <v>430611199012285545</v>
          </cell>
          <cell r="E194" t="str">
            <v>50,000.00</v>
          </cell>
          <cell r="F194" t="str">
            <v>2017-12-07</v>
          </cell>
          <cell r="G194">
            <v>43185</v>
          </cell>
          <cell r="H194">
            <v>43363</v>
          </cell>
        </row>
        <row r="195">
          <cell r="C195" t="str">
            <v>李学斌</v>
          </cell>
          <cell r="D195" t="str">
            <v>430611197101140015</v>
          </cell>
          <cell r="E195" t="str">
            <v>30,000.00</v>
          </cell>
          <cell r="F195" t="str">
            <v>2017-11-10</v>
          </cell>
          <cell r="G195" t="str">
            <v>2018-03-13</v>
          </cell>
          <cell r="H195">
            <v>43363</v>
          </cell>
        </row>
        <row r="196">
          <cell r="C196" t="str">
            <v>刘克成</v>
          </cell>
          <cell r="D196" t="str">
            <v>430626197104097539</v>
          </cell>
          <cell r="E196" t="str">
            <v>50,000.00</v>
          </cell>
          <cell r="F196" t="str">
            <v>2016-11-09</v>
          </cell>
          <cell r="G196" t="str">
            <v>2017-12-21</v>
          </cell>
          <cell r="H196">
            <v>43363</v>
          </cell>
        </row>
        <row r="197">
          <cell r="C197" t="str">
            <v>刘晓珍</v>
          </cell>
          <cell r="D197" t="str">
            <v>430611196911045584</v>
          </cell>
          <cell r="E197" t="str">
            <v>30,000.00</v>
          </cell>
          <cell r="F197" t="str">
            <v>2017-06-06</v>
          </cell>
          <cell r="G197" t="str">
            <v>2017-12-21</v>
          </cell>
          <cell r="H197">
            <v>43363</v>
          </cell>
        </row>
        <row r="198">
          <cell r="C198" t="str">
            <v>罗琼芝</v>
          </cell>
          <cell r="D198" t="str">
            <v>430626196408157524</v>
          </cell>
          <cell r="E198" t="str">
            <v>50,000.00</v>
          </cell>
          <cell r="F198" t="str">
            <v>2016-11-25</v>
          </cell>
          <cell r="G198">
            <v>43182</v>
          </cell>
          <cell r="H198">
            <v>43363</v>
          </cell>
        </row>
        <row r="199">
          <cell r="C199" t="str">
            <v>马文斌</v>
          </cell>
          <cell r="D199" t="str">
            <v>430611197304145510</v>
          </cell>
          <cell r="E199" t="str">
            <v>30,000.00</v>
          </cell>
          <cell r="F199" t="str">
            <v>2017-11-10</v>
          </cell>
          <cell r="G199" t="str">
            <v>2017-12-10</v>
          </cell>
          <cell r="H199">
            <v>43363</v>
          </cell>
        </row>
        <row r="200">
          <cell r="C200" t="str">
            <v>彭德红</v>
          </cell>
          <cell r="D200" t="str">
            <v>430623196806142716</v>
          </cell>
          <cell r="E200" t="str">
            <v>40,000.00</v>
          </cell>
          <cell r="F200" t="str">
            <v>2016-10-17</v>
          </cell>
          <cell r="G200" t="str">
            <v>2017-12-24</v>
          </cell>
          <cell r="H200">
            <v>43363</v>
          </cell>
        </row>
        <row r="201">
          <cell r="C201" t="str">
            <v>彭运华</v>
          </cell>
          <cell r="D201" t="str">
            <v>430626197411044517</v>
          </cell>
          <cell r="E201" t="str">
            <v>30,000.00</v>
          </cell>
          <cell r="F201" t="str">
            <v>2017-11-19</v>
          </cell>
          <cell r="G201" t="str">
            <v>2017-12-21</v>
          </cell>
          <cell r="H201">
            <v>43363</v>
          </cell>
        </row>
        <row r="202">
          <cell r="C202" t="str">
            <v>盛丽华</v>
          </cell>
          <cell r="D202" t="str">
            <v>43061119751126554X</v>
          </cell>
          <cell r="E202" t="str">
            <v>40,000.00</v>
          </cell>
          <cell r="F202" t="str">
            <v>2018-03-14</v>
          </cell>
          <cell r="G202" t="str">
            <v>2018-03-21</v>
          </cell>
          <cell r="H202">
            <v>43363</v>
          </cell>
        </row>
        <row r="203">
          <cell r="C203" t="str">
            <v>王维</v>
          </cell>
          <cell r="D203" t="str">
            <v>430611198004125512</v>
          </cell>
          <cell r="E203" t="str">
            <v>50,000.00</v>
          </cell>
          <cell r="F203" t="str">
            <v>2018-03-29</v>
          </cell>
          <cell r="G203">
            <v>43180</v>
          </cell>
          <cell r="H203">
            <v>43363</v>
          </cell>
        </row>
        <row r="204">
          <cell r="C204" t="str">
            <v>夏国华</v>
          </cell>
          <cell r="D204" t="str">
            <v>430611197002115519</v>
          </cell>
          <cell r="E204" t="str">
            <v>50,000.00</v>
          </cell>
          <cell r="F204" t="str">
            <v>2018-08-10</v>
          </cell>
          <cell r="G204" t="str">
            <v>2018-08-10</v>
          </cell>
          <cell r="H204">
            <v>43363</v>
          </cell>
        </row>
        <row r="205">
          <cell r="C205" t="str">
            <v>肖家伏</v>
          </cell>
          <cell r="D205" t="str">
            <v>430611197208065537</v>
          </cell>
          <cell r="E205" t="str">
            <v>30,000.00</v>
          </cell>
          <cell r="F205" t="str">
            <v>2017-10-26</v>
          </cell>
          <cell r="G205" t="str">
            <v>2017-12-21</v>
          </cell>
          <cell r="H205">
            <v>43363</v>
          </cell>
        </row>
        <row r="206">
          <cell r="C206" t="str">
            <v>熊友莲</v>
          </cell>
          <cell r="D206" t="str">
            <v>43061119731002554X</v>
          </cell>
          <cell r="E206" t="str">
            <v>50,000.00</v>
          </cell>
          <cell r="F206" t="str">
            <v>2017-06-09</v>
          </cell>
          <cell r="G206" t="str">
            <v>2017-12-30</v>
          </cell>
          <cell r="H206">
            <v>43363</v>
          </cell>
        </row>
        <row r="207">
          <cell r="C207" t="str">
            <v>徐红纳</v>
          </cell>
          <cell r="D207" t="str">
            <v>430611198107244549</v>
          </cell>
          <cell r="E207" t="str">
            <v>30,000.00</v>
          </cell>
          <cell r="F207" t="str">
            <v>2017-07-29</v>
          </cell>
          <cell r="G207" t="str">
            <v>2017-12-30</v>
          </cell>
          <cell r="H207">
            <v>43363</v>
          </cell>
        </row>
        <row r="208">
          <cell r="C208" t="str">
            <v>薛锦辉</v>
          </cell>
          <cell r="D208" t="str">
            <v>43062619630910753X</v>
          </cell>
          <cell r="E208" t="str">
            <v>50,000.00</v>
          </cell>
          <cell r="F208" t="str">
            <v>2017-07-03</v>
          </cell>
          <cell r="G208" t="str">
            <v>2017-12-21</v>
          </cell>
          <cell r="H208">
            <v>43363</v>
          </cell>
        </row>
        <row r="209">
          <cell r="C209" t="str">
            <v>薛乐书</v>
          </cell>
          <cell r="D209" t="str">
            <v>430611197002185576</v>
          </cell>
          <cell r="E209" t="str">
            <v>50,000.00</v>
          </cell>
          <cell r="F209" t="str">
            <v>2018-09-13</v>
          </cell>
          <cell r="G209" t="str">
            <v>2018-09-13</v>
          </cell>
          <cell r="H209">
            <v>43363</v>
          </cell>
        </row>
        <row r="210">
          <cell r="C210" t="str">
            <v>严大喜</v>
          </cell>
          <cell r="D210" t="str">
            <v>43062619611011752X</v>
          </cell>
          <cell r="E210" t="str">
            <v>50,000.00</v>
          </cell>
          <cell r="F210" t="str">
            <v>2016-11-17</v>
          </cell>
          <cell r="G210" t="str">
            <v>2018-03-26</v>
          </cell>
          <cell r="H210">
            <v>43363</v>
          </cell>
        </row>
        <row r="211">
          <cell r="C211" t="str">
            <v>杨秋良</v>
          </cell>
          <cell r="D211" t="str">
            <v>430611196707265512</v>
          </cell>
          <cell r="E211" t="str">
            <v>20,000.00</v>
          </cell>
          <cell r="F211" t="str">
            <v>2017-10-24</v>
          </cell>
          <cell r="G211" t="str">
            <v>2017-12-21</v>
          </cell>
          <cell r="H211">
            <v>43363</v>
          </cell>
        </row>
        <row r="212">
          <cell r="C212" t="str">
            <v>杨斯友</v>
          </cell>
          <cell r="D212" t="str">
            <v>430626196902197556</v>
          </cell>
          <cell r="E212" t="str">
            <v>30,000.00</v>
          </cell>
          <cell r="F212" t="str">
            <v>2017-11-18</v>
          </cell>
          <cell r="G212" t="str">
            <v>2017-12-21</v>
          </cell>
          <cell r="H212">
            <v>43363</v>
          </cell>
        </row>
        <row r="213">
          <cell r="C213" t="str">
            <v>杨正伏</v>
          </cell>
          <cell r="D213" t="str">
            <v>430626196003147512</v>
          </cell>
          <cell r="E213" t="str">
            <v>50,000.00</v>
          </cell>
          <cell r="F213" t="str">
            <v>2016-11-21</v>
          </cell>
          <cell r="G213" t="str">
            <v>2017-12-21</v>
          </cell>
          <cell r="H213">
            <v>43363</v>
          </cell>
        </row>
        <row r="214">
          <cell r="C214" t="str">
            <v>游芝元</v>
          </cell>
          <cell r="D214" t="str">
            <v>430611196811255541</v>
          </cell>
          <cell r="E214" t="str">
            <v>30,000.00</v>
          </cell>
          <cell r="F214" t="str">
            <v>2017-11-17</v>
          </cell>
          <cell r="G214" t="str">
            <v>2017-12-17</v>
          </cell>
          <cell r="H214">
            <v>43363</v>
          </cell>
        </row>
        <row r="215">
          <cell r="C215" t="str">
            <v>余建文</v>
          </cell>
          <cell r="D215" t="str">
            <v>430626196810027576</v>
          </cell>
          <cell r="E215" t="str">
            <v>20,000.00</v>
          </cell>
          <cell r="F215" t="str">
            <v>2017-06-08</v>
          </cell>
          <cell r="G215" t="str">
            <v>2017-12-28</v>
          </cell>
          <cell r="H215">
            <v>43363</v>
          </cell>
        </row>
        <row r="216">
          <cell r="C216" t="str">
            <v>张良玉</v>
          </cell>
          <cell r="D216" t="str">
            <v>430626195804037677</v>
          </cell>
          <cell r="E216" t="str">
            <v>20,000.00</v>
          </cell>
          <cell r="F216" t="str">
            <v>2017-11-13</v>
          </cell>
          <cell r="G216" t="str">
            <v>2018-03-22</v>
          </cell>
          <cell r="H216">
            <v>43363</v>
          </cell>
        </row>
        <row r="217">
          <cell r="C217" t="str">
            <v>赵冬明</v>
          </cell>
          <cell r="D217" t="str">
            <v>430626196311307530</v>
          </cell>
          <cell r="E217" t="str">
            <v>30,000.00</v>
          </cell>
          <cell r="F217" t="str">
            <v>2017-12-07</v>
          </cell>
          <cell r="G217" t="str">
            <v>2017-12-21</v>
          </cell>
          <cell r="H217">
            <v>43363</v>
          </cell>
        </row>
        <row r="218">
          <cell r="C218" t="str">
            <v>郑昌元</v>
          </cell>
          <cell r="D218" t="str">
            <v>430611196211055538</v>
          </cell>
          <cell r="E218" t="str">
            <v>30,000.00</v>
          </cell>
          <cell r="F218" t="str">
            <v>2017-10-31</v>
          </cell>
          <cell r="G218" t="str">
            <v>2017-12-21</v>
          </cell>
          <cell r="H218">
            <v>43363</v>
          </cell>
        </row>
        <row r="219">
          <cell r="C219" t="str">
            <v>周春莲</v>
          </cell>
          <cell r="D219" t="str">
            <v>430611197004130042</v>
          </cell>
          <cell r="E219" t="str">
            <v>30,000.00</v>
          </cell>
          <cell r="F219" t="str">
            <v>2016-09-08</v>
          </cell>
          <cell r="G219" t="str">
            <v>2017-12-30</v>
          </cell>
          <cell r="H219">
            <v>43321</v>
          </cell>
        </row>
        <row r="220">
          <cell r="C220" t="str">
            <v>邹浩华</v>
          </cell>
          <cell r="D220" t="str">
            <v>430611198307075532</v>
          </cell>
          <cell r="E220" t="str">
            <v>30,000.00</v>
          </cell>
          <cell r="F220" t="str">
            <v>2017-11-17</v>
          </cell>
          <cell r="G220" t="str">
            <v>2017-12-17</v>
          </cell>
          <cell r="H220">
            <v>43363</v>
          </cell>
        </row>
        <row r="221">
          <cell r="C221" t="str">
            <v>张志勋</v>
          </cell>
          <cell r="D221" t="str">
            <v>430623197504187534</v>
          </cell>
          <cell r="E221" t="str">
            <v>40,000.00</v>
          </cell>
          <cell r="F221" t="str">
            <v>20160914</v>
          </cell>
          <cell r="G221">
            <v>43008</v>
          </cell>
          <cell r="H221" t="str">
            <v>2018/09/14</v>
          </cell>
        </row>
        <row r="222">
          <cell r="C222" t="str">
            <v>谢朝国</v>
          </cell>
          <cell r="D222" t="str">
            <v>430626196307057591</v>
          </cell>
          <cell r="E222" t="str">
            <v>30,000.00</v>
          </cell>
          <cell r="F222" t="str">
            <v>20170621</v>
          </cell>
          <cell r="G222" t="str">
            <v>2018-03-21</v>
          </cell>
          <cell r="H222" t="str">
            <v>2018/06/14</v>
          </cell>
        </row>
        <row r="223">
          <cell r="C223" t="str">
            <v>谢红萍</v>
          </cell>
          <cell r="D223" t="str">
            <v>430611197705285549</v>
          </cell>
          <cell r="E223" t="str">
            <v>30,000.00</v>
          </cell>
          <cell r="F223" t="str">
            <v>20160920</v>
          </cell>
          <cell r="G223">
            <v>43004</v>
          </cell>
          <cell r="H223" t="str">
            <v>2018/09/20</v>
          </cell>
        </row>
        <row r="224">
          <cell r="C224" t="str">
            <v>危满舟</v>
          </cell>
          <cell r="D224" t="str">
            <v>430611196412085549</v>
          </cell>
          <cell r="E224" t="str">
            <v>50,000.00</v>
          </cell>
          <cell r="F224" t="str">
            <v>20170606</v>
          </cell>
          <cell r="G224">
            <v>43099</v>
          </cell>
          <cell r="H224" t="str">
            <v>2018/08/09</v>
          </cell>
        </row>
        <row r="225">
          <cell r="C225" t="str">
            <v>李望林</v>
          </cell>
          <cell r="D225" t="str">
            <v>430626196804307512</v>
          </cell>
          <cell r="E225">
            <v>50000</v>
          </cell>
          <cell r="F225" t="str">
            <v>20170511</v>
          </cell>
          <cell r="G225" t="str">
            <v>2018-05-10</v>
          </cell>
          <cell r="H225" t="str">
            <v>2018/08/09</v>
          </cell>
        </row>
        <row r="226">
          <cell r="C226" t="str">
            <v>曾建华</v>
          </cell>
          <cell r="D226" t="str">
            <v>43062319691028751X</v>
          </cell>
          <cell r="E226" t="str">
            <v>50,000.00</v>
          </cell>
          <cell r="F226" t="str">
            <v>20170908</v>
          </cell>
          <cell r="G226" t="str">
            <v>2017-12-21</v>
          </cell>
          <cell r="H226" t="str">
            <v>2018/09/04</v>
          </cell>
        </row>
        <row r="227">
          <cell r="C227" t="str">
            <v>夏国华</v>
          </cell>
          <cell r="D227" t="str">
            <v>430611197002115519</v>
          </cell>
          <cell r="E227" t="str">
            <v>50,000.00</v>
          </cell>
          <cell r="F227" t="str">
            <v>20170908</v>
          </cell>
          <cell r="G227">
            <v>42986</v>
          </cell>
          <cell r="H227" t="str">
            <v>2018/06/01</v>
          </cell>
        </row>
        <row r="228">
          <cell r="C228" t="str">
            <v>陈晓红</v>
          </cell>
          <cell r="D228" t="str">
            <v>43061119680806551X</v>
          </cell>
          <cell r="E228" t="str">
            <v>50,000.00</v>
          </cell>
          <cell r="F228" t="str">
            <v>20170909</v>
          </cell>
          <cell r="G228" t="str">
            <v>2018-03-21</v>
          </cell>
          <cell r="H228" t="str">
            <v>2018/08/14</v>
          </cell>
        </row>
        <row r="229">
          <cell r="C229" t="str">
            <v>蒋德保</v>
          </cell>
          <cell r="D229" t="str">
            <v>430611196006115511</v>
          </cell>
          <cell r="E229" t="str">
            <v>40,000.00</v>
          </cell>
          <cell r="F229" t="str">
            <v>20170825</v>
          </cell>
          <cell r="G229" t="str">
            <v>2018-01-04</v>
          </cell>
          <cell r="H229" t="str">
            <v>2018/08/25</v>
          </cell>
        </row>
        <row r="230">
          <cell r="C230" t="str">
            <v>熊光辉</v>
          </cell>
          <cell r="D230" t="str">
            <v>430611196410015539</v>
          </cell>
          <cell r="E230" t="str">
            <v>50,000.00</v>
          </cell>
          <cell r="F230" t="str">
            <v>20170907</v>
          </cell>
          <cell r="G230" t="str">
            <v>2018-03-21</v>
          </cell>
          <cell r="H230" t="str">
            <v>2018/08/15</v>
          </cell>
        </row>
        <row r="231">
          <cell r="C231" t="str">
            <v>龚连娥</v>
          </cell>
          <cell r="D231" t="str">
            <v>430611196308075527</v>
          </cell>
          <cell r="E231" t="str">
            <v>50,000.00</v>
          </cell>
          <cell r="F231" t="str">
            <v>20170818</v>
          </cell>
          <cell r="G231" t="str">
            <v>2018-03-21</v>
          </cell>
          <cell r="H231" t="str">
            <v>2018/08/09</v>
          </cell>
        </row>
        <row r="232">
          <cell r="C232" t="str">
            <v>张明才</v>
          </cell>
          <cell r="D232" t="str">
            <v>532123196903294138</v>
          </cell>
          <cell r="E232" t="str">
            <v>20,000.00</v>
          </cell>
          <cell r="F232" t="str">
            <v>20161121</v>
          </cell>
          <cell r="G232" t="str">
            <v>2017-12-22</v>
          </cell>
          <cell r="H232" t="str">
            <v>2018/09/13</v>
          </cell>
        </row>
        <row r="233">
          <cell r="C233" t="str">
            <v>刘凤姣</v>
          </cell>
          <cell r="D233" t="str">
            <v>430611198903245526</v>
          </cell>
          <cell r="E233" t="str">
            <v>50,000.00</v>
          </cell>
          <cell r="F233" t="str">
            <v>20161107</v>
          </cell>
          <cell r="G233" t="str">
            <v>2017-12-23</v>
          </cell>
          <cell r="H233">
            <v>43271</v>
          </cell>
        </row>
        <row r="234">
          <cell r="C234" t="str">
            <v>贺文华</v>
          </cell>
          <cell r="D234" t="str">
            <v>430611196608065531</v>
          </cell>
          <cell r="E234" t="str">
            <v>50,000.00</v>
          </cell>
          <cell r="F234" t="str">
            <v>20161130</v>
          </cell>
          <cell r="G234" t="str">
            <v>2017-12-21</v>
          </cell>
          <cell r="H234" t="str">
            <v>2018/09/12</v>
          </cell>
        </row>
        <row r="235">
          <cell r="C235" t="str">
            <v>王立云</v>
          </cell>
          <cell r="D235" t="str">
            <v>430611197307235538</v>
          </cell>
          <cell r="E235" t="str">
            <v>30,000.00</v>
          </cell>
          <cell r="F235" t="str">
            <v>20170728</v>
          </cell>
          <cell r="G235" t="str">
            <v>2017-12-21</v>
          </cell>
          <cell r="H235" t="str">
            <v>2018/07/24</v>
          </cell>
        </row>
        <row r="236">
          <cell r="C236" t="str">
            <v>唐云辉</v>
          </cell>
          <cell r="D236" t="str">
            <v>430611197010195555</v>
          </cell>
          <cell r="E236">
            <v>30000</v>
          </cell>
          <cell r="F236" t="str">
            <v>2017-10-25</v>
          </cell>
          <cell r="G236">
            <v>43240</v>
          </cell>
          <cell r="H236">
            <v>43363</v>
          </cell>
        </row>
        <row r="237">
          <cell r="C237" t="str">
            <v>刘文辉</v>
          </cell>
          <cell r="D237" t="str">
            <v>430611196909095515</v>
          </cell>
          <cell r="E237">
            <v>30000</v>
          </cell>
          <cell r="F237" t="str">
            <v>2017-10-25</v>
          </cell>
          <cell r="G237">
            <v>43240</v>
          </cell>
          <cell r="H237">
            <v>43363</v>
          </cell>
        </row>
        <row r="238">
          <cell r="C238" t="str">
            <v>程松林</v>
          </cell>
          <cell r="D238" t="str">
            <v>430611196303065530</v>
          </cell>
          <cell r="E238">
            <v>30000</v>
          </cell>
          <cell r="F238" t="str">
            <v>2017-10-25</v>
          </cell>
          <cell r="G238">
            <v>43240</v>
          </cell>
          <cell r="H238">
            <v>43363</v>
          </cell>
        </row>
        <row r="239">
          <cell r="C239" t="str">
            <v>皮赞军</v>
          </cell>
          <cell r="D239" t="str">
            <v>430626196712207514</v>
          </cell>
          <cell r="E239">
            <v>30000</v>
          </cell>
          <cell r="F239" t="str">
            <v>2017-10-25</v>
          </cell>
          <cell r="G239">
            <v>43240</v>
          </cell>
          <cell r="H239">
            <v>43363</v>
          </cell>
        </row>
        <row r="240">
          <cell r="C240" t="str">
            <v>冯昌炎</v>
          </cell>
          <cell r="D240" t="str">
            <v>430626195810207513</v>
          </cell>
          <cell r="E240">
            <v>30000</v>
          </cell>
          <cell r="F240" t="str">
            <v>2017-10-25</v>
          </cell>
          <cell r="G240">
            <v>43240</v>
          </cell>
          <cell r="H240">
            <v>43363</v>
          </cell>
        </row>
        <row r="241">
          <cell r="C241" t="str">
            <v>谢志臣</v>
          </cell>
          <cell r="D241" t="str">
            <v>430611196606145511</v>
          </cell>
          <cell r="E241">
            <v>30000</v>
          </cell>
          <cell r="F241" t="str">
            <v>2017-10-27</v>
          </cell>
          <cell r="G241">
            <v>43240</v>
          </cell>
          <cell r="H241">
            <v>43363</v>
          </cell>
        </row>
        <row r="242">
          <cell r="C242" t="str">
            <v>方启鑫</v>
          </cell>
          <cell r="D242" t="str">
            <v>430611196706125518</v>
          </cell>
          <cell r="E242">
            <v>30000</v>
          </cell>
          <cell r="F242" t="str">
            <v>2017-10-27</v>
          </cell>
          <cell r="G242">
            <v>43240</v>
          </cell>
          <cell r="H242">
            <v>43363</v>
          </cell>
        </row>
        <row r="243">
          <cell r="C243" t="str">
            <v>杨三喜</v>
          </cell>
          <cell r="D243" t="str">
            <v>43061119621002203X</v>
          </cell>
          <cell r="E243">
            <v>30000</v>
          </cell>
          <cell r="F243" t="str">
            <v>2017-10-27</v>
          </cell>
          <cell r="G243">
            <v>43240</v>
          </cell>
          <cell r="H243">
            <v>43363</v>
          </cell>
        </row>
        <row r="244">
          <cell r="C244" t="str">
            <v>罗会政</v>
          </cell>
          <cell r="D244" t="str">
            <v>430626196701027534</v>
          </cell>
          <cell r="E244">
            <v>30000</v>
          </cell>
          <cell r="F244" t="str">
            <v>2017-10-27</v>
          </cell>
          <cell r="G244">
            <v>43240</v>
          </cell>
          <cell r="H244">
            <v>43363</v>
          </cell>
        </row>
        <row r="245">
          <cell r="C245" t="str">
            <v>李新涛</v>
          </cell>
          <cell r="D245" t="str">
            <v>43061119621010553X</v>
          </cell>
          <cell r="E245">
            <v>30000</v>
          </cell>
          <cell r="F245" t="str">
            <v>2017-10-27</v>
          </cell>
          <cell r="G245">
            <v>43240</v>
          </cell>
          <cell r="H245">
            <v>43363</v>
          </cell>
        </row>
        <row r="246">
          <cell r="C246" t="str">
            <v>徐凤辉</v>
          </cell>
          <cell r="D246" t="str">
            <v>430626196705197530</v>
          </cell>
          <cell r="E246">
            <v>30000</v>
          </cell>
          <cell r="F246" t="str">
            <v>2017-10-30</v>
          </cell>
          <cell r="G246">
            <v>43240</v>
          </cell>
          <cell r="H246">
            <v>43363</v>
          </cell>
        </row>
        <row r="247">
          <cell r="C247" t="str">
            <v>陈志铁</v>
          </cell>
          <cell r="D247" t="str">
            <v>430611197705205510</v>
          </cell>
          <cell r="E247">
            <v>30000</v>
          </cell>
          <cell r="F247" t="str">
            <v>2017-10-30</v>
          </cell>
          <cell r="G247">
            <v>43240</v>
          </cell>
          <cell r="H247">
            <v>43363</v>
          </cell>
        </row>
        <row r="248">
          <cell r="C248" t="str">
            <v>李丽英</v>
          </cell>
          <cell r="D248" t="str">
            <v>430623197104147568</v>
          </cell>
          <cell r="E248">
            <v>30000</v>
          </cell>
          <cell r="F248" t="str">
            <v>2017-10-30</v>
          </cell>
          <cell r="G248">
            <v>43240</v>
          </cell>
          <cell r="H248">
            <v>43363</v>
          </cell>
        </row>
        <row r="249">
          <cell r="C249" t="str">
            <v>万远民</v>
          </cell>
          <cell r="D249" t="str">
            <v>430626197109077676</v>
          </cell>
          <cell r="E249">
            <v>30000</v>
          </cell>
          <cell r="F249" t="str">
            <v>2017-10-30</v>
          </cell>
          <cell r="G249">
            <v>43240</v>
          </cell>
          <cell r="H249">
            <v>43363</v>
          </cell>
        </row>
        <row r="250">
          <cell r="C250" t="str">
            <v>蔡卫华</v>
          </cell>
          <cell r="D250" t="str">
            <v>430626196905307511</v>
          </cell>
          <cell r="E250">
            <v>30000</v>
          </cell>
          <cell r="F250" t="str">
            <v>2017-10-30</v>
          </cell>
          <cell r="G250">
            <v>43240</v>
          </cell>
          <cell r="H250">
            <v>43363</v>
          </cell>
        </row>
        <row r="251">
          <cell r="C251" t="str">
            <v>熊桂华</v>
          </cell>
          <cell r="D251" t="str">
            <v>430611196603245533</v>
          </cell>
          <cell r="E251">
            <v>30000</v>
          </cell>
          <cell r="F251" t="str">
            <v>2017-11-13</v>
          </cell>
          <cell r="G251">
            <v>43240</v>
          </cell>
          <cell r="H251">
            <v>43363</v>
          </cell>
        </row>
        <row r="252">
          <cell r="C252" t="str">
            <v>李太平</v>
          </cell>
          <cell r="D252" t="str">
            <v>430611197101195518</v>
          </cell>
          <cell r="E252">
            <v>30000</v>
          </cell>
          <cell r="F252" t="str">
            <v>2017-11-13</v>
          </cell>
          <cell r="G252">
            <v>43240</v>
          </cell>
          <cell r="H252">
            <v>43363</v>
          </cell>
        </row>
        <row r="253">
          <cell r="C253" t="str">
            <v>文友谊</v>
          </cell>
          <cell r="D253" t="str">
            <v>43062619630316754X</v>
          </cell>
          <cell r="E253">
            <v>30000</v>
          </cell>
          <cell r="F253" t="str">
            <v>2017-11-14</v>
          </cell>
          <cell r="G253">
            <v>43240</v>
          </cell>
          <cell r="H253">
            <v>43363</v>
          </cell>
        </row>
        <row r="254">
          <cell r="C254" t="str">
            <v>卜新华</v>
          </cell>
          <cell r="D254" t="str">
            <v>430626196404237519</v>
          </cell>
          <cell r="E254">
            <v>30000</v>
          </cell>
          <cell r="F254" t="str">
            <v>2017-11-17</v>
          </cell>
          <cell r="G254">
            <v>43240</v>
          </cell>
          <cell r="H254">
            <v>43363</v>
          </cell>
        </row>
        <row r="255">
          <cell r="C255" t="str">
            <v>陈海招</v>
          </cell>
          <cell r="D255" t="str">
            <v>360732198609163684</v>
          </cell>
          <cell r="E255">
            <v>50000</v>
          </cell>
          <cell r="F255" t="str">
            <v>2017-11-17</v>
          </cell>
          <cell r="G255">
            <v>43240</v>
          </cell>
          <cell r="H255">
            <v>43363</v>
          </cell>
        </row>
        <row r="256">
          <cell r="C256" t="str">
            <v>余根荣</v>
          </cell>
          <cell r="D256" t="str">
            <v>43061119600116551X</v>
          </cell>
          <cell r="E256">
            <v>50000</v>
          </cell>
          <cell r="F256" t="str">
            <v>2017-11-17</v>
          </cell>
          <cell r="G256">
            <v>43240</v>
          </cell>
          <cell r="H256">
            <v>43363</v>
          </cell>
        </row>
        <row r="257">
          <cell r="C257" t="str">
            <v>陈小云</v>
          </cell>
          <cell r="D257" t="str">
            <v>430611197503265523</v>
          </cell>
          <cell r="E257">
            <v>50000</v>
          </cell>
          <cell r="F257" t="str">
            <v>2016-11-18</v>
          </cell>
          <cell r="G257">
            <v>43240</v>
          </cell>
          <cell r="H257">
            <v>43363</v>
          </cell>
        </row>
        <row r="258">
          <cell r="C258" t="str">
            <v>刘健</v>
          </cell>
          <cell r="D258" t="str">
            <v>430626196803137531</v>
          </cell>
          <cell r="E258">
            <v>50000</v>
          </cell>
          <cell r="F258" t="str">
            <v>2017-11-20</v>
          </cell>
          <cell r="G258">
            <v>43240</v>
          </cell>
          <cell r="H258">
            <v>43363</v>
          </cell>
        </row>
        <row r="259">
          <cell r="C259" t="str">
            <v>方吉全</v>
          </cell>
          <cell r="D259" t="str">
            <v>430611195809165016</v>
          </cell>
          <cell r="E259">
            <v>10000</v>
          </cell>
          <cell r="F259" t="str">
            <v>2016-11-29</v>
          </cell>
          <cell r="G259">
            <v>43240</v>
          </cell>
          <cell r="H259">
            <v>43363</v>
          </cell>
        </row>
        <row r="260">
          <cell r="C260" t="str">
            <v>张先培</v>
          </cell>
          <cell r="D260" t="str">
            <v>430611196611305014</v>
          </cell>
          <cell r="E260">
            <v>10000</v>
          </cell>
          <cell r="F260" t="str">
            <v>2016-11-29</v>
          </cell>
          <cell r="G260">
            <v>43240</v>
          </cell>
          <cell r="H260">
            <v>43363</v>
          </cell>
        </row>
        <row r="261">
          <cell r="C261" t="str">
            <v>熊家坤</v>
          </cell>
          <cell r="D261" t="str">
            <v>430611196710017018</v>
          </cell>
          <cell r="E261">
            <v>50000</v>
          </cell>
          <cell r="F261" t="str">
            <v>2016-11-30</v>
          </cell>
          <cell r="G261">
            <v>43240</v>
          </cell>
          <cell r="H261">
            <v>43363</v>
          </cell>
        </row>
        <row r="262">
          <cell r="C262" t="str">
            <v>何德喜</v>
          </cell>
          <cell r="D262" t="str">
            <v>430626196807067673</v>
          </cell>
          <cell r="E262">
            <v>50000</v>
          </cell>
          <cell r="F262" t="str">
            <v>2016-11-30</v>
          </cell>
          <cell r="G262">
            <v>43240</v>
          </cell>
          <cell r="H262">
            <v>43363</v>
          </cell>
        </row>
        <row r="263">
          <cell r="C263" t="str">
            <v>喻霞</v>
          </cell>
          <cell r="D263" t="str">
            <v>430611197210155523</v>
          </cell>
          <cell r="E263">
            <v>50000</v>
          </cell>
          <cell r="F263" t="str">
            <v>2017-12-08</v>
          </cell>
          <cell r="G263">
            <v>43240</v>
          </cell>
          <cell r="H263">
            <v>43363</v>
          </cell>
        </row>
        <row r="264">
          <cell r="C264" t="str">
            <v>杨征波</v>
          </cell>
          <cell r="D264" t="str">
            <v>430611197810085530</v>
          </cell>
          <cell r="E264">
            <v>50000</v>
          </cell>
          <cell r="F264" t="str">
            <v>2018-03-21</v>
          </cell>
          <cell r="G264">
            <v>43240</v>
          </cell>
          <cell r="H264">
            <v>43363</v>
          </cell>
        </row>
        <row r="265">
          <cell r="C265" t="str">
            <v>任林华</v>
          </cell>
          <cell r="D265" t="str">
            <v>430626196903247578</v>
          </cell>
          <cell r="E265">
            <v>20000</v>
          </cell>
          <cell r="F265" t="str">
            <v>2017-04-07</v>
          </cell>
          <cell r="G265">
            <v>43240</v>
          </cell>
          <cell r="H265">
            <v>43363</v>
          </cell>
        </row>
        <row r="266">
          <cell r="C266" t="str">
            <v>李游</v>
          </cell>
          <cell r="D266" t="str">
            <v>430611199301305514</v>
          </cell>
          <cell r="E266">
            <v>50000</v>
          </cell>
          <cell r="F266" t="str">
            <v>2017-04-13</v>
          </cell>
          <cell r="G266">
            <v>43240</v>
          </cell>
          <cell r="H266">
            <v>43363</v>
          </cell>
        </row>
        <row r="267">
          <cell r="C267" t="str">
            <v>曹建军</v>
          </cell>
          <cell r="D267" t="str">
            <v>430626196608127514</v>
          </cell>
          <cell r="E267">
            <v>50000</v>
          </cell>
          <cell r="F267" t="str">
            <v>2017-04-13</v>
          </cell>
          <cell r="G267">
            <v>43240</v>
          </cell>
          <cell r="H267">
            <v>43363</v>
          </cell>
        </row>
        <row r="268">
          <cell r="C268" t="str">
            <v>杨国清</v>
          </cell>
          <cell r="D268" t="str">
            <v>430626196212047550</v>
          </cell>
          <cell r="E268">
            <v>50000</v>
          </cell>
          <cell r="F268" t="str">
            <v>2018-08-03</v>
          </cell>
          <cell r="G268">
            <v>43240</v>
          </cell>
          <cell r="H268">
            <v>43363</v>
          </cell>
        </row>
        <row r="269">
          <cell r="C269" t="str">
            <v>段海军</v>
          </cell>
          <cell r="D269" t="str">
            <v>430626197902027535</v>
          </cell>
          <cell r="E269">
            <v>50000</v>
          </cell>
          <cell r="F269" t="str">
            <v>2017-08-22</v>
          </cell>
          <cell r="G269">
            <v>43240</v>
          </cell>
          <cell r="H269">
            <v>43363</v>
          </cell>
        </row>
        <row r="270">
          <cell r="C270" t="str">
            <v>罗凤姣</v>
          </cell>
          <cell r="D270" t="str">
            <v>430611196510185543</v>
          </cell>
          <cell r="E270">
            <v>50000</v>
          </cell>
          <cell r="F270" t="str">
            <v>2017-10-27</v>
          </cell>
          <cell r="G270">
            <v>43240</v>
          </cell>
          <cell r="H270">
            <v>43363</v>
          </cell>
        </row>
        <row r="271">
          <cell r="C271" t="str">
            <v>卜德群</v>
          </cell>
          <cell r="D271" t="str">
            <v>430611196707080016</v>
          </cell>
          <cell r="E271">
            <v>50000</v>
          </cell>
          <cell r="F271">
            <v>43362</v>
          </cell>
          <cell r="G271">
            <v>43240</v>
          </cell>
          <cell r="H271">
            <v>43362</v>
          </cell>
        </row>
        <row r="272">
          <cell r="C272" t="str">
            <v>郭福田</v>
          </cell>
          <cell r="D272" t="str">
            <v>430611198404167017</v>
          </cell>
          <cell r="E272">
            <v>30000</v>
          </cell>
          <cell r="F272">
            <v>43363</v>
          </cell>
          <cell r="G272">
            <v>43240</v>
          </cell>
          <cell r="H272">
            <v>43363</v>
          </cell>
        </row>
        <row r="273">
          <cell r="C273" t="str">
            <v>曹端明</v>
          </cell>
          <cell r="D273" t="str">
            <v>430611196205145510</v>
          </cell>
          <cell r="E273">
            <v>30000</v>
          </cell>
          <cell r="F273">
            <v>43349</v>
          </cell>
          <cell r="G273">
            <v>43240</v>
          </cell>
          <cell r="H273">
            <v>43349</v>
          </cell>
        </row>
        <row r="274">
          <cell r="C274" t="str">
            <v>李建保</v>
          </cell>
          <cell r="D274" t="str">
            <v>430623196410017599</v>
          </cell>
          <cell r="E274">
            <v>20000</v>
          </cell>
          <cell r="F274">
            <v>43363</v>
          </cell>
          <cell r="G274">
            <v>43240</v>
          </cell>
          <cell r="H274">
            <v>43363</v>
          </cell>
        </row>
        <row r="275">
          <cell r="C275" t="str">
            <v>刘英雄</v>
          </cell>
          <cell r="D275" t="str">
            <v>430626196302117516</v>
          </cell>
          <cell r="E275">
            <v>20000</v>
          </cell>
          <cell r="F275">
            <v>43340</v>
          </cell>
          <cell r="G275">
            <v>43240</v>
          </cell>
          <cell r="H275">
            <v>43340</v>
          </cell>
        </row>
        <row r="276">
          <cell r="C276" t="str">
            <v>杨国清</v>
          </cell>
          <cell r="D276" t="str">
            <v>430626196212047550</v>
          </cell>
          <cell r="E276">
            <v>50000</v>
          </cell>
          <cell r="F276">
            <v>43311</v>
          </cell>
          <cell r="G276">
            <v>43240</v>
          </cell>
          <cell r="H276">
            <v>43311</v>
          </cell>
        </row>
        <row r="277">
          <cell r="C277" t="str">
            <v>李葵香</v>
          </cell>
          <cell r="D277" t="str">
            <v>430626196308237527</v>
          </cell>
          <cell r="E277" t="str">
            <v>50,000.00</v>
          </cell>
          <cell r="F277" t="str">
            <v>2016-11-23</v>
          </cell>
          <cell r="G277">
            <v>42697</v>
          </cell>
          <cell r="H277">
            <v>43084</v>
          </cell>
        </row>
        <row r="278">
          <cell r="C278" t="str">
            <v>李大霞</v>
          </cell>
          <cell r="D278" t="str">
            <v>430626196509157515</v>
          </cell>
          <cell r="E278" t="str">
            <v>50,000.00</v>
          </cell>
          <cell r="F278" t="str">
            <v>2016-11-23</v>
          </cell>
          <cell r="G278">
            <v>42697</v>
          </cell>
          <cell r="H278">
            <v>43363</v>
          </cell>
        </row>
        <row r="279">
          <cell r="C279" t="str">
            <v>代方波</v>
          </cell>
          <cell r="D279" t="str">
            <v>430626196807037511</v>
          </cell>
          <cell r="E279" t="str">
            <v>50,000.00</v>
          </cell>
          <cell r="F279" t="str">
            <v>2016-11-24</v>
          </cell>
          <cell r="G279">
            <v>42698</v>
          </cell>
          <cell r="H279">
            <v>43363</v>
          </cell>
        </row>
        <row r="280">
          <cell r="C280" t="str">
            <v>胡知音</v>
          </cell>
          <cell r="D280" t="str">
            <v>430626196509167561</v>
          </cell>
          <cell r="E280" t="str">
            <v>50,000.00</v>
          </cell>
          <cell r="F280" t="str">
            <v>2016-11-24</v>
          </cell>
          <cell r="G280">
            <v>42698</v>
          </cell>
          <cell r="H280">
            <v>43363</v>
          </cell>
        </row>
        <row r="281">
          <cell r="C281" t="str">
            <v>李再元</v>
          </cell>
          <cell r="D281" t="str">
            <v>430611197309056525</v>
          </cell>
          <cell r="E281" t="str">
            <v>50,000.00</v>
          </cell>
          <cell r="F281" t="str">
            <v>2016-11-28</v>
          </cell>
          <cell r="G281">
            <v>42702</v>
          </cell>
          <cell r="H281">
            <v>43084</v>
          </cell>
        </row>
        <row r="282">
          <cell r="C282" t="str">
            <v>江元秀</v>
          </cell>
          <cell r="D282" t="str">
            <v>430611196607015540</v>
          </cell>
          <cell r="E282" t="str">
            <v>50,000.00</v>
          </cell>
          <cell r="F282" t="str">
            <v>2016-11-28</v>
          </cell>
          <cell r="G282">
            <v>43067</v>
          </cell>
          <cell r="H282">
            <v>43363</v>
          </cell>
        </row>
        <row r="283">
          <cell r="C283" t="str">
            <v>江汉平</v>
          </cell>
          <cell r="D283" t="str">
            <v>430626197307057553</v>
          </cell>
          <cell r="E283" t="str">
            <v>50,000.00</v>
          </cell>
          <cell r="F283" t="str">
            <v>2016-11-29</v>
          </cell>
          <cell r="G283" t="str">
            <v>2017/02/25</v>
          </cell>
          <cell r="H283">
            <v>43363</v>
          </cell>
        </row>
        <row r="284">
          <cell r="C284" t="str">
            <v>范年元</v>
          </cell>
          <cell r="D284" t="str">
            <v>430626197012257531</v>
          </cell>
          <cell r="E284" t="str">
            <v>50,000.00</v>
          </cell>
          <cell r="F284" t="str">
            <v>2016-11-30</v>
          </cell>
          <cell r="G284">
            <v>42704</v>
          </cell>
          <cell r="H284">
            <v>43363</v>
          </cell>
        </row>
        <row r="285">
          <cell r="C285" t="str">
            <v>胡凯波</v>
          </cell>
          <cell r="D285" t="str">
            <v>430626196909017511</v>
          </cell>
          <cell r="E285" t="str">
            <v>50,000.00</v>
          </cell>
          <cell r="F285" t="str">
            <v>2016-11-30</v>
          </cell>
          <cell r="G285">
            <v>42704</v>
          </cell>
          <cell r="H285">
            <v>43363</v>
          </cell>
        </row>
        <row r="286">
          <cell r="C286" t="str">
            <v>李前兵</v>
          </cell>
          <cell r="D286" t="str">
            <v>430626196804217517</v>
          </cell>
          <cell r="E286" t="str">
            <v>50,000.00</v>
          </cell>
          <cell r="F286" t="str">
            <v>2016-11-30</v>
          </cell>
          <cell r="G286">
            <v>42704</v>
          </cell>
          <cell r="H286">
            <v>43363</v>
          </cell>
        </row>
        <row r="287">
          <cell r="C287" t="str">
            <v>李月兰</v>
          </cell>
          <cell r="D287" t="str">
            <v>430626196507277521</v>
          </cell>
          <cell r="E287" t="str">
            <v>50,000.00</v>
          </cell>
          <cell r="F287" t="str">
            <v>2016-11-30</v>
          </cell>
          <cell r="G287">
            <v>42704</v>
          </cell>
          <cell r="H287">
            <v>43363</v>
          </cell>
        </row>
        <row r="288">
          <cell r="C288" t="str">
            <v>田飞跃</v>
          </cell>
          <cell r="D288" t="str">
            <v>430626197003247518</v>
          </cell>
          <cell r="E288" t="str">
            <v>50,000.00</v>
          </cell>
          <cell r="F288" t="str">
            <v>2016-12-01</v>
          </cell>
          <cell r="G288">
            <v>42705</v>
          </cell>
          <cell r="H288">
            <v>43363</v>
          </cell>
        </row>
        <row r="289">
          <cell r="C289" t="str">
            <v>邓永红</v>
          </cell>
          <cell r="D289" t="str">
            <v>430626196702077517</v>
          </cell>
          <cell r="E289" t="str">
            <v>40,000.00</v>
          </cell>
          <cell r="F289" t="str">
            <v>2017-03-09</v>
          </cell>
          <cell r="G289">
            <v>42803</v>
          </cell>
          <cell r="H289">
            <v>43363</v>
          </cell>
        </row>
        <row r="290">
          <cell r="C290" t="str">
            <v>涂世华</v>
          </cell>
          <cell r="D290" t="str">
            <v>430611197208205552</v>
          </cell>
          <cell r="E290" t="str">
            <v>30,000.00</v>
          </cell>
          <cell r="F290" t="str">
            <v>2017-05-19</v>
          </cell>
          <cell r="G290">
            <v>43091.0073011141</v>
          </cell>
          <cell r="H290">
            <v>43363</v>
          </cell>
        </row>
        <row r="291">
          <cell r="C291" t="str">
            <v>余业仁</v>
          </cell>
          <cell r="D291" t="str">
            <v>430611197008205558</v>
          </cell>
          <cell r="E291" t="str">
            <v>40,000.00</v>
          </cell>
          <cell r="F291" t="str">
            <v>2017-08-07</v>
          </cell>
          <cell r="G291">
            <v>43089.9993103448</v>
          </cell>
          <cell r="H291">
            <v>43363</v>
          </cell>
        </row>
        <row r="292">
          <cell r="C292" t="str">
            <v>龚学农</v>
          </cell>
          <cell r="D292" t="str">
            <v>430611197101156519</v>
          </cell>
          <cell r="E292" t="str">
            <v>50,000.00</v>
          </cell>
          <cell r="F292" t="str">
            <v>2017-08-07</v>
          </cell>
          <cell r="G292">
            <v>43089.9988965517</v>
          </cell>
          <cell r="H292">
            <v>43363</v>
          </cell>
        </row>
        <row r="293">
          <cell r="C293" t="str">
            <v>陈光虎</v>
          </cell>
          <cell r="D293" t="str">
            <v>430626197205037519</v>
          </cell>
          <cell r="E293" t="str">
            <v>50,000.00</v>
          </cell>
          <cell r="F293" t="str">
            <v>2017-08-10</v>
          </cell>
          <cell r="G293">
            <v>43179.9997241379</v>
          </cell>
          <cell r="H293">
            <v>43363</v>
          </cell>
        </row>
        <row r="294">
          <cell r="C294" t="str">
            <v>段传正</v>
          </cell>
          <cell r="D294" t="str">
            <v>430611197801095518</v>
          </cell>
          <cell r="E294" t="str">
            <v>10,000.00</v>
          </cell>
          <cell r="F294" t="str">
            <v>2017-08-17</v>
          </cell>
          <cell r="G294">
            <v>43090.0082758621</v>
          </cell>
          <cell r="H294">
            <v>43363</v>
          </cell>
        </row>
        <row r="295">
          <cell r="C295" t="str">
            <v>付和平</v>
          </cell>
          <cell r="D295" t="str">
            <v>430611196902265534</v>
          </cell>
          <cell r="E295" t="str">
            <v>50,000.00</v>
          </cell>
          <cell r="F295" t="str">
            <v>2017-08-18</v>
          </cell>
          <cell r="G295">
            <v>42965</v>
          </cell>
          <cell r="H295">
            <v>43363</v>
          </cell>
        </row>
        <row r="296">
          <cell r="C296" t="str">
            <v>陈其飞</v>
          </cell>
          <cell r="D296" t="str">
            <v>430626197108046018</v>
          </cell>
          <cell r="E296" t="str">
            <v>50,000.00</v>
          </cell>
          <cell r="F296" t="str">
            <v>2017-08-30</v>
          </cell>
          <cell r="G296">
            <v>43118.9988965517</v>
          </cell>
          <cell r="H296">
            <v>43363</v>
          </cell>
        </row>
        <row r="297">
          <cell r="C297" t="str">
            <v>陈其飞</v>
          </cell>
          <cell r="D297" t="str">
            <v>430626197108046018</v>
          </cell>
          <cell r="E297">
            <v>50000</v>
          </cell>
          <cell r="F297" t="str">
            <v>2017-08-30</v>
          </cell>
          <cell r="G297">
            <v>43118.9988965517</v>
          </cell>
          <cell r="H297">
            <v>43363</v>
          </cell>
        </row>
        <row r="298">
          <cell r="C298" t="str">
            <v>陈少钧</v>
          </cell>
          <cell r="D298" t="str">
            <v>430626197012287511</v>
          </cell>
          <cell r="E298" t="str">
            <v>50,000.00</v>
          </cell>
          <cell r="F298" t="str">
            <v>2017-09-07</v>
          </cell>
          <cell r="G298">
            <v>43089.9991724138</v>
          </cell>
          <cell r="H298">
            <v>43363</v>
          </cell>
        </row>
        <row r="299">
          <cell r="C299" t="str">
            <v>叶志斌</v>
          </cell>
          <cell r="D299" t="str">
            <v>430611196701046511</v>
          </cell>
          <cell r="E299" t="str">
            <v>50,000.00</v>
          </cell>
          <cell r="F299" t="str">
            <v>2017-09-19</v>
          </cell>
          <cell r="G299" t="str">
            <v>2017/09/07</v>
          </cell>
          <cell r="H299">
            <v>43363</v>
          </cell>
        </row>
        <row r="300">
          <cell r="C300" t="str">
            <v>叶志斌</v>
          </cell>
          <cell r="D300" t="str">
            <v>430611196701046511</v>
          </cell>
          <cell r="E300">
            <v>50000</v>
          </cell>
          <cell r="F300" t="str">
            <v>2017-09-19</v>
          </cell>
          <cell r="G300" t="str">
            <v>2017/09/07</v>
          </cell>
          <cell r="H300">
            <v>43363</v>
          </cell>
        </row>
        <row r="301">
          <cell r="C301" t="str">
            <v>吴长文</v>
          </cell>
          <cell r="D301" t="str">
            <v>430611197403245517</v>
          </cell>
          <cell r="E301" t="str">
            <v>30,000.00</v>
          </cell>
          <cell r="F301" t="str">
            <v>2017-09-20</v>
          </cell>
          <cell r="G301">
            <v>43090.0027586207</v>
          </cell>
          <cell r="H301">
            <v>43363</v>
          </cell>
        </row>
        <row r="302">
          <cell r="C302" t="str">
            <v>荣应军</v>
          </cell>
          <cell r="D302" t="str">
            <v>430626197101287513</v>
          </cell>
          <cell r="E302" t="str">
            <v>50,000.00</v>
          </cell>
          <cell r="F302" t="str">
            <v>2017-10-16</v>
          </cell>
          <cell r="G302">
            <v>43024</v>
          </cell>
          <cell r="H302">
            <v>43363</v>
          </cell>
        </row>
        <row r="303">
          <cell r="C303" t="str">
            <v>王子芳</v>
          </cell>
          <cell r="D303" t="str">
            <v>430611199402145521</v>
          </cell>
          <cell r="E303" t="str">
            <v>30,000.00</v>
          </cell>
          <cell r="F303" t="str">
            <v>2017-10-20</v>
          </cell>
          <cell r="G303">
            <v>43028</v>
          </cell>
          <cell r="H303">
            <v>43363</v>
          </cell>
        </row>
        <row r="304">
          <cell r="C304" t="str">
            <v>肖慎光</v>
          </cell>
          <cell r="D304" t="str">
            <v>430611198505165555</v>
          </cell>
          <cell r="E304" t="str">
            <v>50,000.00</v>
          </cell>
          <cell r="F304" t="str">
            <v>2017-10-23</v>
          </cell>
          <cell r="G304" t="str">
            <v>2017/10/13</v>
          </cell>
          <cell r="H304">
            <v>43363</v>
          </cell>
        </row>
        <row r="305">
          <cell r="C305" t="str">
            <v>邢伏秋</v>
          </cell>
          <cell r="D305" t="str">
            <v>430626196306267212</v>
          </cell>
          <cell r="E305" t="str">
            <v>30,000.00</v>
          </cell>
          <cell r="F305" t="str">
            <v>2017-10-24</v>
          </cell>
          <cell r="G305">
            <v>43032</v>
          </cell>
          <cell r="H305">
            <v>43363</v>
          </cell>
        </row>
        <row r="306">
          <cell r="C306" t="str">
            <v>刘桂英</v>
          </cell>
          <cell r="D306" t="str">
            <v>430611196311135543</v>
          </cell>
          <cell r="E306" t="str">
            <v>30,000.00</v>
          </cell>
          <cell r="F306" t="str">
            <v>2017-10-24</v>
          </cell>
          <cell r="G306">
            <v>43032</v>
          </cell>
          <cell r="H306">
            <v>43363</v>
          </cell>
        </row>
        <row r="307">
          <cell r="C307" t="str">
            <v>贺源龙</v>
          </cell>
          <cell r="D307" t="str">
            <v>430611196709070014</v>
          </cell>
          <cell r="E307" t="str">
            <v>50,000.00</v>
          </cell>
          <cell r="F307" t="str">
            <v>2017-10-30</v>
          </cell>
          <cell r="G307" t="str">
            <v>2017/10/27</v>
          </cell>
          <cell r="H307">
            <v>43363</v>
          </cell>
        </row>
        <row r="308">
          <cell r="C308" t="str">
            <v>陈永高</v>
          </cell>
          <cell r="D308" t="str">
            <v>430626197202117513</v>
          </cell>
          <cell r="E308" t="str">
            <v>30,000.00</v>
          </cell>
          <cell r="F308" t="str">
            <v>2017-10-31</v>
          </cell>
          <cell r="G308">
            <v>43039</v>
          </cell>
          <cell r="H308">
            <v>43363</v>
          </cell>
        </row>
        <row r="309">
          <cell r="C309" t="str">
            <v>王建选</v>
          </cell>
          <cell r="D309" t="str">
            <v>430626196412216419</v>
          </cell>
          <cell r="E309" t="str">
            <v>30,000.00</v>
          </cell>
          <cell r="F309" t="str">
            <v>2017-11-01</v>
          </cell>
          <cell r="G309">
            <v>43040</v>
          </cell>
          <cell r="H309">
            <v>43363</v>
          </cell>
        </row>
        <row r="310">
          <cell r="C310" t="str">
            <v>石政华</v>
          </cell>
          <cell r="D310" t="str">
            <v>430626196712077561</v>
          </cell>
          <cell r="E310" t="str">
            <v>30,000.00</v>
          </cell>
          <cell r="F310" t="str">
            <v>2017-11-14</v>
          </cell>
          <cell r="G310">
            <v>43053</v>
          </cell>
          <cell r="H310">
            <v>43363</v>
          </cell>
        </row>
        <row r="311">
          <cell r="C311" t="str">
            <v>向才英</v>
          </cell>
          <cell r="D311" t="str">
            <v>430626196606267548</v>
          </cell>
          <cell r="E311" t="str">
            <v>30,000.00</v>
          </cell>
          <cell r="F311" t="str">
            <v>2017-11-16</v>
          </cell>
          <cell r="G311">
            <v>43055</v>
          </cell>
          <cell r="H311">
            <v>43363</v>
          </cell>
        </row>
        <row r="312">
          <cell r="C312" t="str">
            <v>何恺</v>
          </cell>
          <cell r="D312" t="str">
            <v>430611198606265539</v>
          </cell>
          <cell r="E312" t="str">
            <v>30,000.00</v>
          </cell>
          <cell r="F312" t="str">
            <v>2017-11-16</v>
          </cell>
          <cell r="G312">
            <v>43055</v>
          </cell>
          <cell r="H312">
            <v>43363</v>
          </cell>
        </row>
        <row r="313">
          <cell r="C313" t="str">
            <v>周建平</v>
          </cell>
          <cell r="D313" t="str">
            <v>430611197101275534</v>
          </cell>
          <cell r="E313" t="str">
            <v>30,000.00</v>
          </cell>
          <cell r="F313" t="str">
            <v>2017-11-17</v>
          </cell>
          <cell r="G313" t="str">
            <v>2017/10/09</v>
          </cell>
          <cell r="H313">
            <v>43363</v>
          </cell>
        </row>
        <row r="314">
          <cell r="C314" t="str">
            <v>张聂青</v>
          </cell>
          <cell r="D314" t="str">
            <v>430626197402117534</v>
          </cell>
          <cell r="E314" t="str">
            <v>30,000.00</v>
          </cell>
          <cell r="F314" t="str">
            <v>2017-11-17</v>
          </cell>
          <cell r="G314" t="str">
            <v>2017/10/09</v>
          </cell>
          <cell r="H314">
            <v>43363</v>
          </cell>
        </row>
        <row r="315">
          <cell r="C315" t="str">
            <v>徐木林</v>
          </cell>
          <cell r="D315" t="str">
            <v>430626195809187535</v>
          </cell>
          <cell r="E315" t="str">
            <v>30,000.00</v>
          </cell>
          <cell r="F315" t="str">
            <v>2017-11-17</v>
          </cell>
          <cell r="G315" t="str">
            <v>2017/10/09</v>
          </cell>
          <cell r="H315">
            <v>43363</v>
          </cell>
        </row>
        <row r="316">
          <cell r="C316" t="str">
            <v>汤建华</v>
          </cell>
          <cell r="D316" t="str">
            <v>430611196502245518</v>
          </cell>
          <cell r="E316" t="str">
            <v>30,000.00</v>
          </cell>
          <cell r="F316" t="str">
            <v>2017-11-17</v>
          </cell>
          <cell r="G316" t="str">
            <v>2017/09/27</v>
          </cell>
          <cell r="H316">
            <v>43363</v>
          </cell>
        </row>
        <row r="317">
          <cell r="C317" t="str">
            <v>张可红</v>
          </cell>
          <cell r="D317" t="str">
            <v>432424196702106013</v>
          </cell>
          <cell r="E317" t="str">
            <v>30,000.00</v>
          </cell>
          <cell r="F317" t="str">
            <v>2017-11-17</v>
          </cell>
          <cell r="G317" t="str">
            <v>2017/10/09</v>
          </cell>
          <cell r="H317">
            <v>43363</v>
          </cell>
        </row>
        <row r="318">
          <cell r="C318" t="str">
            <v>王再香</v>
          </cell>
          <cell r="D318" t="str">
            <v>430611196312065540</v>
          </cell>
          <cell r="E318" t="str">
            <v>10,000.00</v>
          </cell>
          <cell r="F318" t="str">
            <v>2017-11-24</v>
          </cell>
          <cell r="G318">
            <v>43063</v>
          </cell>
          <cell r="H318">
            <v>43363</v>
          </cell>
        </row>
        <row r="319">
          <cell r="C319" t="str">
            <v>赵兴华</v>
          </cell>
          <cell r="D319" t="str">
            <v>430611196502095513</v>
          </cell>
          <cell r="E319" t="str">
            <v>30,000.00</v>
          </cell>
          <cell r="F319" t="str">
            <v>2017-11-24</v>
          </cell>
          <cell r="G319">
            <v>43063</v>
          </cell>
          <cell r="H319">
            <v>43363</v>
          </cell>
        </row>
        <row r="320">
          <cell r="C320" t="str">
            <v>胡守刚</v>
          </cell>
          <cell r="D320" t="str">
            <v>430611197303085536</v>
          </cell>
          <cell r="E320" t="str">
            <v>30,000.00</v>
          </cell>
          <cell r="F320" t="str">
            <v>2017-11-24</v>
          </cell>
          <cell r="G320">
            <v>43063</v>
          </cell>
          <cell r="H320">
            <v>43363</v>
          </cell>
        </row>
        <row r="321">
          <cell r="C321" t="str">
            <v>戴香华</v>
          </cell>
          <cell r="D321" t="str">
            <v>430626196311047564</v>
          </cell>
          <cell r="E321" t="str">
            <v>30,000.00</v>
          </cell>
          <cell r="F321" t="str">
            <v>2017-11-24</v>
          </cell>
          <cell r="G321">
            <v>43063</v>
          </cell>
          <cell r="H321">
            <v>43363</v>
          </cell>
        </row>
        <row r="322">
          <cell r="C322" t="str">
            <v>向小青</v>
          </cell>
          <cell r="D322" t="str">
            <v>430611197310205524</v>
          </cell>
          <cell r="E322" t="str">
            <v>30,000.00</v>
          </cell>
          <cell r="F322" t="str">
            <v>2017-11-27</v>
          </cell>
          <cell r="G322">
            <v>43066</v>
          </cell>
          <cell r="H322">
            <v>43363</v>
          </cell>
        </row>
        <row r="323">
          <cell r="C323" t="str">
            <v>汪家军</v>
          </cell>
          <cell r="D323" t="str">
            <v>430626195712087511</v>
          </cell>
          <cell r="E323" t="str">
            <v>30,000.00</v>
          </cell>
          <cell r="F323" t="str">
            <v>2017-11-30</v>
          </cell>
          <cell r="G323">
            <v>43069</v>
          </cell>
          <cell r="H323">
            <v>43363</v>
          </cell>
        </row>
        <row r="324">
          <cell r="C324" t="str">
            <v>夏跃辉</v>
          </cell>
          <cell r="D324" t="str">
            <v>43062619660901751X</v>
          </cell>
          <cell r="E324" t="str">
            <v>30,000.00</v>
          </cell>
          <cell r="F324" t="str">
            <v>2017-11-30</v>
          </cell>
          <cell r="G324">
            <v>43069</v>
          </cell>
          <cell r="H324">
            <v>43363</v>
          </cell>
        </row>
        <row r="325">
          <cell r="C325" t="str">
            <v>杨学文</v>
          </cell>
          <cell r="D325" t="str">
            <v>430626196312137510</v>
          </cell>
          <cell r="E325" t="str">
            <v>30,000.00</v>
          </cell>
          <cell r="F325" t="str">
            <v>2017-11-30</v>
          </cell>
          <cell r="G325">
            <v>43069</v>
          </cell>
          <cell r="H325">
            <v>43363</v>
          </cell>
        </row>
        <row r="326">
          <cell r="C326" t="str">
            <v>李文先</v>
          </cell>
          <cell r="D326" t="str">
            <v>430611196510095513</v>
          </cell>
          <cell r="E326" t="str">
            <v>30,000.00</v>
          </cell>
          <cell r="F326" t="str">
            <v>2017-11-30</v>
          </cell>
          <cell r="G326">
            <v>43069</v>
          </cell>
          <cell r="H326">
            <v>43363</v>
          </cell>
        </row>
        <row r="327">
          <cell r="C327" t="str">
            <v>胡强国</v>
          </cell>
          <cell r="D327" t="str">
            <v>430626197002202211</v>
          </cell>
          <cell r="E327" t="str">
            <v>20,000.00</v>
          </cell>
          <cell r="F327" t="str">
            <v>2017-11-30</v>
          </cell>
          <cell r="G327">
            <v>43069</v>
          </cell>
          <cell r="H327">
            <v>43363</v>
          </cell>
        </row>
        <row r="328">
          <cell r="C328" t="str">
            <v>徐斌</v>
          </cell>
          <cell r="D328" t="str">
            <v>430626197305227539</v>
          </cell>
          <cell r="E328" t="str">
            <v>30,000.00</v>
          </cell>
          <cell r="F328" t="str">
            <v>2017-11-30</v>
          </cell>
          <cell r="G328">
            <v>43069</v>
          </cell>
          <cell r="H328">
            <v>43363</v>
          </cell>
        </row>
        <row r="329">
          <cell r="C329" t="str">
            <v>危凡</v>
          </cell>
          <cell r="D329" t="str">
            <v>430611198703145571</v>
          </cell>
          <cell r="E329" t="str">
            <v>30,000.00</v>
          </cell>
          <cell r="F329" t="str">
            <v>2017-12-04</v>
          </cell>
          <cell r="G329" t="str">
            <v>2017/10/09</v>
          </cell>
          <cell r="H329">
            <v>43363</v>
          </cell>
        </row>
        <row r="330">
          <cell r="C330" t="str">
            <v>范卫红</v>
          </cell>
          <cell r="D330" t="str">
            <v>430626196105207539</v>
          </cell>
          <cell r="E330" t="str">
            <v>20,000.00</v>
          </cell>
          <cell r="F330" t="str">
            <v>2017-12-06</v>
          </cell>
          <cell r="G330">
            <v>43075</v>
          </cell>
          <cell r="H330">
            <v>43363</v>
          </cell>
        </row>
        <row r="331">
          <cell r="C331" t="str">
            <v>陈志才</v>
          </cell>
          <cell r="D331" t="str">
            <v>430611195906186513</v>
          </cell>
          <cell r="E331" t="str">
            <v>50,000.00</v>
          </cell>
          <cell r="F331" t="str">
            <v>2018-01-11</v>
          </cell>
          <cell r="G331">
            <v>43111</v>
          </cell>
          <cell r="H331">
            <v>43363</v>
          </cell>
        </row>
        <row r="332">
          <cell r="C332" t="str">
            <v>朱礼文</v>
          </cell>
          <cell r="D332" t="str">
            <v>430611197303016514</v>
          </cell>
          <cell r="E332" t="str">
            <v>30,000.00</v>
          </cell>
          <cell r="F332" t="str">
            <v>2018-03-13</v>
          </cell>
          <cell r="G332">
            <v>43172</v>
          </cell>
          <cell r="H332">
            <v>43363</v>
          </cell>
        </row>
        <row r="333">
          <cell r="C333" t="str">
            <v>宁德仁</v>
          </cell>
          <cell r="D333" t="str">
            <v>43061119660810553X</v>
          </cell>
          <cell r="E333" t="str">
            <v>30,000.00</v>
          </cell>
          <cell r="F333" t="str">
            <v>2018-04-17</v>
          </cell>
          <cell r="G333">
            <v>43207</v>
          </cell>
          <cell r="H333">
            <v>43363</v>
          </cell>
        </row>
        <row r="334">
          <cell r="C334" t="str">
            <v>龚学农</v>
          </cell>
          <cell r="D334" t="str">
            <v>430611197101156519</v>
          </cell>
          <cell r="E334" t="str">
            <v>50,000.00</v>
          </cell>
          <cell r="F334" t="str">
            <v>2018-08-10</v>
          </cell>
          <cell r="G334">
            <v>43089.9988965517</v>
          </cell>
          <cell r="H334">
            <v>43363</v>
          </cell>
        </row>
        <row r="335">
          <cell r="C335" t="str">
            <v>陈其飞</v>
          </cell>
          <cell r="D335" t="str">
            <v>430626197108046018</v>
          </cell>
          <cell r="E335" t="str">
            <v>50,000.00</v>
          </cell>
          <cell r="F335" t="str">
            <v>2018-09-04</v>
          </cell>
          <cell r="G335">
            <v>43118.9988965517</v>
          </cell>
          <cell r="H335">
            <v>43363</v>
          </cell>
        </row>
        <row r="336">
          <cell r="C336" t="str">
            <v>蔡益明</v>
          </cell>
          <cell r="D336" t="str">
            <v>430611196807021654</v>
          </cell>
          <cell r="E336">
            <v>50000</v>
          </cell>
          <cell r="F336" t="str">
            <v>2017-08-29</v>
          </cell>
          <cell r="G336">
            <v>43251</v>
          </cell>
          <cell r="H336">
            <v>43332</v>
          </cell>
        </row>
        <row r="337">
          <cell r="C337" t="str">
            <v>龚熊兵</v>
          </cell>
          <cell r="D337" t="str">
            <v>430611195907041519</v>
          </cell>
          <cell r="E337">
            <v>50000</v>
          </cell>
          <cell r="F337" t="str">
            <v>2017-08-30</v>
          </cell>
          <cell r="G337">
            <v>43251</v>
          </cell>
          <cell r="H337">
            <v>43332</v>
          </cell>
        </row>
        <row r="338">
          <cell r="C338" t="str">
            <v>许岳军</v>
          </cell>
          <cell r="D338" t="str">
            <v>430611197010261532</v>
          </cell>
          <cell r="E338">
            <v>50000</v>
          </cell>
          <cell r="F338" t="str">
            <v>2017-08-31</v>
          </cell>
          <cell r="G338">
            <v>43251</v>
          </cell>
          <cell r="H338">
            <v>43326</v>
          </cell>
        </row>
        <row r="339">
          <cell r="C339" t="str">
            <v>周训民</v>
          </cell>
          <cell r="D339" t="str">
            <v>430611196306171515</v>
          </cell>
          <cell r="E339">
            <v>50000</v>
          </cell>
          <cell r="F339" t="str">
            <v>2017-08-31</v>
          </cell>
          <cell r="G339">
            <v>43251</v>
          </cell>
          <cell r="H339">
            <v>43336</v>
          </cell>
        </row>
        <row r="340">
          <cell r="C340" t="str">
            <v>王丽萍</v>
          </cell>
          <cell r="D340" t="str">
            <v>430623197106083764</v>
          </cell>
          <cell r="E340">
            <v>50000</v>
          </cell>
          <cell r="F340" t="str">
            <v>2017-09-14</v>
          </cell>
          <cell r="G340">
            <v>43251</v>
          </cell>
          <cell r="H340">
            <v>43334</v>
          </cell>
        </row>
        <row r="341">
          <cell r="C341" t="str">
            <v>陆升从</v>
          </cell>
          <cell r="D341" t="str">
            <v>430611197210185570</v>
          </cell>
          <cell r="E341">
            <v>30000</v>
          </cell>
          <cell r="F341" t="str">
            <v>2017-09-21</v>
          </cell>
          <cell r="G341">
            <v>43251</v>
          </cell>
          <cell r="H341">
            <v>43358</v>
          </cell>
        </row>
        <row r="342">
          <cell r="C342" t="str">
            <v>王再强</v>
          </cell>
          <cell r="D342" t="str">
            <v>430611196810261595</v>
          </cell>
          <cell r="E342">
            <v>50000</v>
          </cell>
          <cell r="F342" t="str">
            <v>2017-09-27</v>
          </cell>
          <cell r="G342">
            <v>43251</v>
          </cell>
          <cell r="H342">
            <v>43370</v>
          </cell>
        </row>
        <row r="343">
          <cell r="C343" t="str">
            <v>王良才</v>
          </cell>
          <cell r="D343" t="str">
            <v>430626196412247573</v>
          </cell>
          <cell r="E343">
            <v>50000</v>
          </cell>
          <cell r="F343" t="str">
            <v>2017-10-23</v>
          </cell>
          <cell r="G343">
            <v>43251</v>
          </cell>
          <cell r="H343">
            <v>43364</v>
          </cell>
        </row>
        <row r="344">
          <cell r="C344" t="str">
            <v>杨远堂</v>
          </cell>
          <cell r="D344" t="str">
            <v>430611196409125597</v>
          </cell>
          <cell r="E344">
            <v>30000</v>
          </cell>
          <cell r="F344" t="str">
            <v>2017-10-23</v>
          </cell>
          <cell r="G344">
            <v>43251</v>
          </cell>
          <cell r="H344">
            <v>43364</v>
          </cell>
        </row>
        <row r="345">
          <cell r="C345" t="str">
            <v>吴明奎</v>
          </cell>
          <cell r="D345" t="str">
            <v>430611197401255594</v>
          </cell>
          <cell r="E345">
            <v>50000</v>
          </cell>
          <cell r="F345" t="str">
            <v>2017-10-23</v>
          </cell>
          <cell r="G345">
            <v>43251</v>
          </cell>
          <cell r="H345">
            <v>43364</v>
          </cell>
        </row>
        <row r="346">
          <cell r="C346" t="str">
            <v>袁岳伏</v>
          </cell>
          <cell r="D346" t="str">
            <v>430611196002050028</v>
          </cell>
          <cell r="E346">
            <v>50000</v>
          </cell>
          <cell r="F346" t="str">
            <v>2017-10-24</v>
          </cell>
          <cell r="G346">
            <v>43251</v>
          </cell>
          <cell r="H346">
            <v>43364</v>
          </cell>
        </row>
        <row r="347">
          <cell r="C347" t="str">
            <v>肖双喜</v>
          </cell>
          <cell r="D347" t="str">
            <v>430611197310261534</v>
          </cell>
          <cell r="E347">
            <v>50000</v>
          </cell>
          <cell r="F347" t="str">
            <v>2017-10-26</v>
          </cell>
          <cell r="G347">
            <v>43251</v>
          </cell>
          <cell r="H347">
            <v>43364</v>
          </cell>
        </row>
        <row r="348">
          <cell r="C348" t="str">
            <v>李芳</v>
          </cell>
          <cell r="D348" t="str">
            <v>430611197407041546</v>
          </cell>
          <cell r="E348">
            <v>40000</v>
          </cell>
          <cell r="F348" t="str">
            <v>2017-10-26</v>
          </cell>
          <cell r="G348">
            <v>43251</v>
          </cell>
          <cell r="H348">
            <v>43364</v>
          </cell>
        </row>
        <row r="349">
          <cell r="C349" t="str">
            <v>周先高</v>
          </cell>
          <cell r="D349" t="str">
            <v>430611198201081539</v>
          </cell>
          <cell r="E349">
            <v>40000</v>
          </cell>
          <cell r="F349" t="str">
            <v>2017-10-26</v>
          </cell>
          <cell r="G349">
            <v>43251</v>
          </cell>
          <cell r="H349">
            <v>43364</v>
          </cell>
        </row>
        <row r="350">
          <cell r="C350" t="str">
            <v>甘元才</v>
          </cell>
          <cell r="D350" t="str">
            <v>430611196910101599</v>
          </cell>
          <cell r="E350">
            <v>30000</v>
          </cell>
          <cell r="F350" t="str">
            <v>2017-10-27</v>
          </cell>
          <cell r="G350">
            <v>43251</v>
          </cell>
          <cell r="H350">
            <v>43363</v>
          </cell>
        </row>
        <row r="351">
          <cell r="C351" t="str">
            <v>许雪庆</v>
          </cell>
          <cell r="D351" t="str">
            <v>430611196711145564</v>
          </cell>
          <cell r="E351">
            <v>50000</v>
          </cell>
          <cell r="F351" t="str">
            <v>2017-10-27</v>
          </cell>
          <cell r="G351">
            <v>43251</v>
          </cell>
          <cell r="H351">
            <v>43364</v>
          </cell>
        </row>
        <row r="352">
          <cell r="C352" t="str">
            <v>王元国</v>
          </cell>
          <cell r="D352" t="str">
            <v>430611197002131519</v>
          </cell>
          <cell r="E352">
            <v>50000</v>
          </cell>
          <cell r="F352" t="str">
            <v>2017-10-27</v>
          </cell>
          <cell r="G352">
            <v>43251</v>
          </cell>
          <cell r="H352">
            <v>43364</v>
          </cell>
        </row>
        <row r="353">
          <cell r="C353" t="str">
            <v>刘顺亮</v>
          </cell>
          <cell r="D353" t="str">
            <v>522522196305042612</v>
          </cell>
          <cell r="E353">
            <v>50000</v>
          </cell>
          <cell r="F353" t="str">
            <v>2017-10-30</v>
          </cell>
          <cell r="G353">
            <v>43251</v>
          </cell>
          <cell r="H353">
            <v>43364</v>
          </cell>
        </row>
        <row r="354">
          <cell r="C354" t="str">
            <v>吴明友</v>
          </cell>
          <cell r="D354" t="str">
            <v>430611196408101534</v>
          </cell>
          <cell r="E354">
            <v>50000</v>
          </cell>
          <cell r="F354" t="str">
            <v>2017-10-30</v>
          </cell>
          <cell r="G354">
            <v>43251</v>
          </cell>
          <cell r="H354">
            <v>43364</v>
          </cell>
        </row>
        <row r="355">
          <cell r="C355" t="str">
            <v>程美纯</v>
          </cell>
          <cell r="D355" t="str">
            <v>430611196206081520</v>
          </cell>
          <cell r="E355">
            <v>50000</v>
          </cell>
          <cell r="F355" t="str">
            <v>2017-10-30</v>
          </cell>
          <cell r="G355">
            <v>43251</v>
          </cell>
          <cell r="H355">
            <v>43364</v>
          </cell>
        </row>
        <row r="356">
          <cell r="C356" t="str">
            <v>易爱梅</v>
          </cell>
          <cell r="D356" t="str">
            <v>430611196509161528</v>
          </cell>
          <cell r="E356">
            <v>50000</v>
          </cell>
          <cell r="F356" t="str">
            <v>2017-10-30</v>
          </cell>
          <cell r="G356">
            <v>43251</v>
          </cell>
          <cell r="H356">
            <v>43364</v>
          </cell>
        </row>
        <row r="357">
          <cell r="C357" t="str">
            <v>孙邦富</v>
          </cell>
          <cell r="D357" t="str">
            <v>430611196210051519</v>
          </cell>
          <cell r="E357">
            <v>50000</v>
          </cell>
          <cell r="F357" t="str">
            <v>2017-10-30</v>
          </cell>
          <cell r="G357">
            <v>43251</v>
          </cell>
          <cell r="H357">
            <v>43364</v>
          </cell>
        </row>
        <row r="358">
          <cell r="C358" t="str">
            <v>罗德建</v>
          </cell>
          <cell r="D358" t="str">
            <v>430611197305301511</v>
          </cell>
          <cell r="E358">
            <v>50000</v>
          </cell>
          <cell r="F358" t="str">
            <v>2017-10-30</v>
          </cell>
          <cell r="G358">
            <v>43251</v>
          </cell>
          <cell r="H358">
            <v>43364</v>
          </cell>
        </row>
        <row r="359">
          <cell r="C359" t="str">
            <v>彭望君</v>
          </cell>
          <cell r="D359" t="str">
            <v>430611197507160032</v>
          </cell>
          <cell r="E359">
            <v>50000</v>
          </cell>
          <cell r="F359" t="str">
            <v>2017-10-30</v>
          </cell>
          <cell r="G359">
            <v>43251</v>
          </cell>
          <cell r="H359">
            <v>43364</v>
          </cell>
        </row>
        <row r="360">
          <cell r="C360" t="str">
            <v>刘振伦</v>
          </cell>
          <cell r="D360" t="str">
            <v>430611196005135537</v>
          </cell>
          <cell r="E360">
            <v>50000</v>
          </cell>
          <cell r="F360" t="str">
            <v>2017-10-30</v>
          </cell>
          <cell r="G360">
            <v>43251</v>
          </cell>
          <cell r="H360">
            <v>43364</v>
          </cell>
        </row>
        <row r="361">
          <cell r="C361" t="str">
            <v>刘拥政</v>
          </cell>
          <cell r="D361" t="str">
            <v>430611197010151632</v>
          </cell>
          <cell r="E361">
            <v>50000</v>
          </cell>
          <cell r="F361" t="str">
            <v>2017-10-31</v>
          </cell>
          <cell r="G361">
            <v>43251</v>
          </cell>
          <cell r="H361">
            <v>43364</v>
          </cell>
        </row>
        <row r="362">
          <cell r="C362" t="str">
            <v>罗岳君</v>
          </cell>
          <cell r="D362" t="str">
            <v>430611196310141511</v>
          </cell>
          <cell r="E362">
            <v>50000</v>
          </cell>
          <cell r="F362" t="str">
            <v>2017-10-31</v>
          </cell>
          <cell r="G362">
            <v>43251</v>
          </cell>
          <cell r="H362">
            <v>43363</v>
          </cell>
        </row>
        <row r="363">
          <cell r="C363" t="str">
            <v>华君</v>
          </cell>
          <cell r="D363" t="str">
            <v>430611198508251555</v>
          </cell>
          <cell r="E363">
            <v>50000</v>
          </cell>
          <cell r="F363" t="str">
            <v>2017-10-31</v>
          </cell>
          <cell r="G363">
            <v>43251</v>
          </cell>
          <cell r="H363">
            <v>43364</v>
          </cell>
        </row>
        <row r="364">
          <cell r="C364" t="str">
            <v>李玲玲</v>
          </cell>
          <cell r="D364" t="str">
            <v>430611196711061520</v>
          </cell>
          <cell r="E364">
            <v>50000</v>
          </cell>
          <cell r="F364" t="str">
            <v>2017-10-31</v>
          </cell>
          <cell r="G364">
            <v>43251</v>
          </cell>
          <cell r="H364">
            <v>43364</v>
          </cell>
        </row>
        <row r="365">
          <cell r="C365" t="str">
            <v>李有明</v>
          </cell>
          <cell r="D365" t="str">
            <v>42242519630318529X</v>
          </cell>
          <cell r="E365">
            <v>50000</v>
          </cell>
          <cell r="F365" t="str">
            <v>2017-10-31</v>
          </cell>
          <cell r="G365">
            <v>43251</v>
          </cell>
          <cell r="H365">
            <v>43364</v>
          </cell>
        </row>
        <row r="366">
          <cell r="C366" t="str">
            <v>许广路</v>
          </cell>
          <cell r="D366" t="str">
            <v>430611199204201510</v>
          </cell>
          <cell r="E366">
            <v>50000</v>
          </cell>
          <cell r="F366" t="str">
            <v>2017-10-31</v>
          </cell>
          <cell r="G366">
            <v>43251</v>
          </cell>
          <cell r="H366">
            <v>43364</v>
          </cell>
        </row>
        <row r="367">
          <cell r="C367" t="str">
            <v>文斌</v>
          </cell>
          <cell r="D367" t="str">
            <v>430611197110101675</v>
          </cell>
          <cell r="E367">
            <v>50000</v>
          </cell>
          <cell r="F367" t="str">
            <v>2017-10-31</v>
          </cell>
          <cell r="G367">
            <v>43251</v>
          </cell>
          <cell r="H367">
            <v>43364</v>
          </cell>
        </row>
        <row r="368">
          <cell r="C368" t="str">
            <v>肖秋红</v>
          </cell>
          <cell r="D368" t="str">
            <v>430611197506271523</v>
          </cell>
          <cell r="E368">
            <v>50000</v>
          </cell>
          <cell r="F368" t="str">
            <v>2017-10-31</v>
          </cell>
          <cell r="G368">
            <v>43251</v>
          </cell>
          <cell r="H368">
            <v>43364</v>
          </cell>
        </row>
        <row r="369">
          <cell r="C369" t="str">
            <v>沈梦秋</v>
          </cell>
          <cell r="D369" t="str">
            <v>430611196307191577</v>
          </cell>
          <cell r="E369">
            <v>50000</v>
          </cell>
          <cell r="F369" t="str">
            <v>2017-10-31</v>
          </cell>
          <cell r="G369">
            <v>43251</v>
          </cell>
          <cell r="H369">
            <v>43364</v>
          </cell>
        </row>
        <row r="370">
          <cell r="C370" t="str">
            <v>高章奇</v>
          </cell>
          <cell r="D370" t="str">
            <v>430611198007185553</v>
          </cell>
          <cell r="E370">
            <v>20000</v>
          </cell>
          <cell r="F370" t="str">
            <v>2016-11-04</v>
          </cell>
          <cell r="G370">
            <v>43251</v>
          </cell>
          <cell r="H370">
            <v>43364</v>
          </cell>
        </row>
        <row r="371">
          <cell r="C371" t="str">
            <v>叶小梅</v>
          </cell>
          <cell r="D371" t="str">
            <v>430611196608205581</v>
          </cell>
          <cell r="E371">
            <v>30000</v>
          </cell>
          <cell r="F371" t="str">
            <v>2016-11-04</v>
          </cell>
          <cell r="G371">
            <v>43251</v>
          </cell>
          <cell r="H371">
            <v>43364</v>
          </cell>
        </row>
        <row r="372">
          <cell r="C372" t="str">
            <v>李春香</v>
          </cell>
          <cell r="D372" t="str">
            <v>430623195801172743</v>
          </cell>
          <cell r="E372">
            <v>30000</v>
          </cell>
          <cell r="F372" t="str">
            <v>2016-11-04</v>
          </cell>
          <cell r="G372">
            <v>43251</v>
          </cell>
          <cell r="H372">
            <v>43364</v>
          </cell>
        </row>
        <row r="373">
          <cell r="C373" t="str">
            <v>周定学</v>
          </cell>
          <cell r="D373" t="str">
            <v>520203196308212819</v>
          </cell>
          <cell r="E373">
            <v>20000</v>
          </cell>
          <cell r="F373" t="str">
            <v>2016-11-18</v>
          </cell>
          <cell r="G373">
            <v>43251</v>
          </cell>
          <cell r="H373">
            <v>43364</v>
          </cell>
        </row>
        <row r="374">
          <cell r="C374" t="str">
            <v>白铁枚</v>
          </cell>
          <cell r="D374" t="str">
            <v>430611196912041585</v>
          </cell>
          <cell r="E374">
            <v>20000</v>
          </cell>
          <cell r="F374" t="str">
            <v>2016-11-18</v>
          </cell>
          <cell r="G374">
            <v>43251</v>
          </cell>
          <cell r="H374">
            <v>43364</v>
          </cell>
        </row>
        <row r="375">
          <cell r="C375" t="str">
            <v>余立新</v>
          </cell>
          <cell r="D375" t="str">
            <v>430611196704261559</v>
          </cell>
          <cell r="E375">
            <v>30000</v>
          </cell>
          <cell r="F375" t="str">
            <v>2016-11-18</v>
          </cell>
          <cell r="G375">
            <v>43251</v>
          </cell>
          <cell r="H375">
            <v>43364</v>
          </cell>
        </row>
        <row r="376">
          <cell r="C376" t="str">
            <v>李伏初</v>
          </cell>
          <cell r="D376" t="str">
            <v>430611197606141515</v>
          </cell>
          <cell r="E376">
            <v>30000</v>
          </cell>
          <cell r="F376" t="str">
            <v>2016-11-18</v>
          </cell>
          <cell r="G376">
            <v>43251</v>
          </cell>
          <cell r="H376">
            <v>43364</v>
          </cell>
        </row>
        <row r="377">
          <cell r="C377" t="str">
            <v>呙勤河</v>
          </cell>
          <cell r="D377" t="str">
            <v>430611197103061599</v>
          </cell>
          <cell r="E377">
            <v>50000</v>
          </cell>
          <cell r="F377" t="str">
            <v>2016-11-22</v>
          </cell>
          <cell r="G377">
            <v>43251</v>
          </cell>
          <cell r="H377">
            <v>43364</v>
          </cell>
        </row>
        <row r="378">
          <cell r="C378" t="str">
            <v>胡正艳</v>
          </cell>
          <cell r="D378" t="str">
            <v>430611198310095606</v>
          </cell>
          <cell r="E378">
            <v>50000</v>
          </cell>
          <cell r="F378" t="str">
            <v>2016-11-23</v>
          </cell>
          <cell r="G378">
            <v>43251</v>
          </cell>
          <cell r="H378">
            <v>43364</v>
          </cell>
        </row>
        <row r="379">
          <cell r="C379" t="str">
            <v>钟山</v>
          </cell>
          <cell r="D379" t="str">
            <v>430611197212221555</v>
          </cell>
          <cell r="E379">
            <v>50000</v>
          </cell>
          <cell r="F379" t="str">
            <v>2016-11-23</v>
          </cell>
          <cell r="G379">
            <v>43251</v>
          </cell>
          <cell r="H379">
            <v>43364</v>
          </cell>
        </row>
        <row r="380">
          <cell r="C380" t="str">
            <v>李四君</v>
          </cell>
          <cell r="D380" t="str">
            <v>43061119670209155X</v>
          </cell>
          <cell r="E380">
            <v>50000</v>
          </cell>
          <cell r="F380" t="str">
            <v>2016-11-24</v>
          </cell>
          <cell r="G380">
            <v>43251</v>
          </cell>
          <cell r="H380">
            <v>43364</v>
          </cell>
        </row>
        <row r="381">
          <cell r="C381" t="str">
            <v>张小运</v>
          </cell>
          <cell r="D381" t="str">
            <v>421023197904178529</v>
          </cell>
          <cell r="E381">
            <v>50000</v>
          </cell>
          <cell r="F381" t="str">
            <v>2016-11-24</v>
          </cell>
          <cell r="G381">
            <v>43251</v>
          </cell>
          <cell r="H381">
            <v>43364</v>
          </cell>
        </row>
        <row r="382">
          <cell r="C382" t="str">
            <v>任霞</v>
          </cell>
          <cell r="D382" t="str">
            <v>430621198103152842</v>
          </cell>
          <cell r="E382">
            <v>50000</v>
          </cell>
          <cell r="F382" t="str">
            <v>2016-11-25</v>
          </cell>
          <cell r="G382">
            <v>43251</v>
          </cell>
          <cell r="H382">
            <v>43364</v>
          </cell>
        </row>
        <row r="383">
          <cell r="C383" t="str">
            <v>方再稀</v>
          </cell>
          <cell r="D383" t="str">
            <v>430611197002221557</v>
          </cell>
          <cell r="E383">
            <v>50000</v>
          </cell>
          <cell r="F383" t="str">
            <v>2016-11-25</v>
          </cell>
          <cell r="G383">
            <v>43251</v>
          </cell>
          <cell r="H383">
            <v>43364</v>
          </cell>
        </row>
        <row r="384">
          <cell r="C384" t="str">
            <v>周小华</v>
          </cell>
          <cell r="D384" t="str">
            <v>430611197410111525</v>
          </cell>
          <cell r="E384">
            <v>50000</v>
          </cell>
          <cell r="F384" t="str">
            <v>2016-11-25</v>
          </cell>
          <cell r="G384">
            <v>43251</v>
          </cell>
          <cell r="H384">
            <v>43364</v>
          </cell>
        </row>
        <row r="385">
          <cell r="C385" t="str">
            <v>方秋生</v>
          </cell>
          <cell r="D385" t="str">
            <v>430611197505131537</v>
          </cell>
          <cell r="E385">
            <v>50000</v>
          </cell>
          <cell r="F385" t="str">
            <v>2016-11-25</v>
          </cell>
          <cell r="G385">
            <v>43251</v>
          </cell>
          <cell r="H385">
            <v>43364</v>
          </cell>
        </row>
        <row r="386">
          <cell r="C386" t="str">
            <v>徐加兵</v>
          </cell>
          <cell r="D386" t="str">
            <v>430611197310051537</v>
          </cell>
          <cell r="E386">
            <v>40000</v>
          </cell>
          <cell r="F386" t="str">
            <v>2016-11-28</v>
          </cell>
          <cell r="G386">
            <v>43251</v>
          </cell>
          <cell r="H386">
            <v>43364</v>
          </cell>
        </row>
        <row r="387">
          <cell r="C387" t="str">
            <v>万更新</v>
          </cell>
          <cell r="D387" t="str">
            <v>430611196611211552</v>
          </cell>
          <cell r="E387">
            <v>50000</v>
          </cell>
          <cell r="F387" t="str">
            <v>2016-11-28</v>
          </cell>
          <cell r="G387">
            <v>43251</v>
          </cell>
          <cell r="H387">
            <v>43364</v>
          </cell>
        </row>
        <row r="388">
          <cell r="C388" t="str">
            <v>余其富</v>
          </cell>
          <cell r="D388" t="str">
            <v>430611197503081556</v>
          </cell>
          <cell r="E388">
            <v>50000</v>
          </cell>
          <cell r="F388" t="str">
            <v>2016-11-28</v>
          </cell>
          <cell r="G388">
            <v>43251</v>
          </cell>
          <cell r="H388">
            <v>43364</v>
          </cell>
        </row>
        <row r="389">
          <cell r="C389" t="str">
            <v>夏建辉</v>
          </cell>
          <cell r="D389" t="str">
            <v>430611197706161513</v>
          </cell>
          <cell r="E389">
            <v>50000</v>
          </cell>
          <cell r="F389" t="str">
            <v>2016-11-28</v>
          </cell>
          <cell r="G389">
            <v>43251</v>
          </cell>
          <cell r="H389">
            <v>43364</v>
          </cell>
        </row>
        <row r="390">
          <cell r="C390" t="str">
            <v>王清权</v>
          </cell>
          <cell r="D390" t="str">
            <v>430611195801241555</v>
          </cell>
          <cell r="E390">
            <v>50000</v>
          </cell>
          <cell r="F390" t="str">
            <v>2016-11-30</v>
          </cell>
          <cell r="G390">
            <v>43251</v>
          </cell>
          <cell r="H390">
            <v>43364</v>
          </cell>
        </row>
        <row r="391">
          <cell r="C391" t="str">
            <v>魏金山</v>
          </cell>
          <cell r="D391" t="str">
            <v>430611197405201534</v>
          </cell>
          <cell r="E391">
            <v>50000</v>
          </cell>
          <cell r="F391" t="str">
            <v>2016-11-30</v>
          </cell>
          <cell r="G391">
            <v>43251</v>
          </cell>
          <cell r="H391">
            <v>43364</v>
          </cell>
        </row>
        <row r="392">
          <cell r="C392" t="str">
            <v>宋先伟</v>
          </cell>
          <cell r="D392" t="str">
            <v>430611197909221512</v>
          </cell>
          <cell r="E392">
            <v>50000</v>
          </cell>
          <cell r="F392" t="str">
            <v>2016-12-02</v>
          </cell>
          <cell r="G392">
            <v>43251</v>
          </cell>
          <cell r="H392">
            <v>43364</v>
          </cell>
        </row>
        <row r="393">
          <cell r="C393" t="str">
            <v>熊绍湖</v>
          </cell>
          <cell r="D393" t="str">
            <v>43061119600812151X</v>
          </cell>
          <cell r="E393">
            <v>50000</v>
          </cell>
          <cell r="F393" t="str">
            <v>2017-05-18</v>
          </cell>
          <cell r="G393">
            <v>43251</v>
          </cell>
          <cell r="H393">
            <v>43364</v>
          </cell>
        </row>
        <row r="394">
          <cell r="C394" t="str">
            <v>冯光炎</v>
          </cell>
          <cell r="D394" t="str">
            <v>430611196810171610</v>
          </cell>
          <cell r="E394">
            <v>30000</v>
          </cell>
          <cell r="F394" t="str">
            <v>2017-05-19</v>
          </cell>
          <cell r="G394">
            <v>43251</v>
          </cell>
          <cell r="H394">
            <v>43364</v>
          </cell>
        </row>
        <row r="395">
          <cell r="C395" t="str">
            <v>杨兵役</v>
          </cell>
          <cell r="D395" t="str">
            <v>42242519641126573X</v>
          </cell>
          <cell r="E395">
            <v>50000</v>
          </cell>
          <cell r="F395" t="str">
            <v>2017-05-22</v>
          </cell>
          <cell r="G395">
            <v>43251</v>
          </cell>
          <cell r="H395">
            <v>43364</v>
          </cell>
        </row>
        <row r="396">
          <cell r="C396" t="str">
            <v>刘泉</v>
          </cell>
          <cell r="D396" t="str">
            <v>430611196807251556</v>
          </cell>
          <cell r="E396">
            <v>50000</v>
          </cell>
          <cell r="F396" t="str">
            <v>2017-06-14</v>
          </cell>
          <cell r="G396">
            <v>43251</v>
          </cell>
          <cell r="H396">
            <v>43364</v>
          </cell>
        </row>
        <row r="397">
          <cell r="C397" t="str">
            <v>姚君才</v>
          </cell>
          <cell r="D397" t="str">
            <v>430611196603101556</v>
          </cell>
          <cell r="E397">
            <v>30000</v>
          </cell>
          <cell r="F397" t="str">
            <v>2017-06-19</v>
          </cell>
          <cell r="G397">
            <v>43251</v>
          </cell>
          <cell r="H397">
            <v>43364</v>
          </cell>
        </row>
        <row r="398">
          <cell r="C398" t="str">
            <v>王斌</v>
          </cell>
          <cell r="D398" t="str">
            <v>430611197509021511</v>
          </cell>
          <cell r="E398">
            <v>30000</v>
          </cell>
          <cell r="F398" t="str">
            <v>2017-08-31</v>
          </cell>
          <cell r="G398">
            <v>43251</v>
          </cell>
          <cell r="H398">
            <v>43326</v>
          </cell>
        </row>
        <row r="399">
          <cell r="C399" t="str">
            <v>杜友星</v>
          </cell>
          <cell r="D399" t="str">
            <v>430611196801151511</v>
          </cell>
          <cell r="E399">
            <v>50000</v>
          </cell>
          <cell r="F399" t="str">
            <v>2017-09-30</v>
          </cell>
          <cell r="G399">
            <v>43251</v>
          </cell>
          <cell r="H399">
            <v>43362</v>
          </cell>
        </row>
        <row r="400">
          <cell r="C400" t="str">
            <v>陈满秀</v>
          </cell>
          <cell r="D400" t="str">
            <v>430611197311031589</v>
          </cell>
          <cell r="E400">
            <v>50000</v>
          </cell>
          <cell r="F400" t="str">
            <v>2017-10-20</v>
          </cell>
          <cell r="G400">
            <v>43251</v>
          </cell>
          <cell r="H400">
            <v>43350</v>
          </cell>
        </row>
        <row r="401">
          <cell r="C401" t="str">
            <v>曾庆勇</v>
          </cell>
          <cell r="D401" t="str">
            <v>430611196603301515</v>
          </cell>
          <cell r="E401">
            <v>50000</v>
          </cell>
          <cell r="F401" t="str">
            <v>2017-10-20</v>
          </cell>
          <cell r="G401">
            <v>43251</v>
          </cell>
          <cell r="H401">
            <v>43364</v>
          </cell>
        </row>
        <row r="402">
          <cell r="C402" t="str">
            <v>周重池</v>
          </cell>
          <cell r="D402" t="str">
            <v>430611196206061554</v>
          </cell>
          <cell r="E402">
            <v>50000</v>
          </cell>
          <cell r="F402" t="str">
            <v>2017-10-20</v>
          </cell>
          <cell r="G402">
            <v>43251</v>
          </cell>
          <cell r="H402">
            <v>43364</v>
          </cell>
        </row>
        <row r="403">
          <cell r="C403" t="str">
            <v>沈红品</v>
          </cell>
          <cell r="D403" t="str">
            <v>513428197305141414</v>
          </cell>
          <cell r="E403">
            <v>50000</v>
          </cell>
          <cell r="F403" t="str">
            <v>2017-10-20</v>
          </cell>
          <cell r="G403">
            <v>43251</v>
          </cell>
          <cell r="H403">
            <v>43364</v>
          </cell>
        </row>
        <row r="404">
          <cell r="C404" t="str">
            <v>袁旺平</v>
          </cell>
          <cell r="D404" t="str">
            <v>430611197204161556</v>
          </cell>
          <cell r="E404">
            <v>50000</v>
          </cell>
          <cell r="F404" t="str">
            <v>2017-10-20</v>
          </cell>
          <cell r="G404">
            <v>43251</v>
          </cell>
          <cell r="H404">
            <v>43364</v>
          </cell>
        </row>
        <row r="405">
          <cell r="C405" t="str">
            <v>符八生</v>
          </cell>
          <cell r="D405" t="str">
            <v>430611196803261597</v>
          </cell>
          <cell r="E405">
            <v>50000</v>
          </cell>
          <cell r="F405" t="str">
            <v>2017-10-20</v>
          </cell>
          <cell r="G405">
            <v>43251</v>
          </cell>
          <cell r="H405">
            <v>43364</v>
          </cell>
        </row>
        <row r="406">
          <cell r="C406" t="str">
            <v>陈五良</v>
          </cell>
          <cell r="D406" t="str">
            <v>430611197201011536</v>
          </cell>
          <cell r="E406">
            <v>50000</v>
          </cell>
          <cell r="F406" t="str">
            <v>2017-10-23</v>
          </cell>
          <cell r="G406">
            <v>43251</v>
          </cell>
          <cell r="H406">
            <v>43364</v>
          </cell>
        </row>
        <row r="407">
          <cell r="C407" t="str">
            <v>万文革</v>
          </cell>
          <cell r="D407" t="str">
            <v>43061119660310153X</v>
          </cell>
          <cell r="E407">
            <v>50000</v>
          </cell>
          <cell r="F407" t="str">
            <v>2017-10-25</v>
          </cell>
          <cell r="G407">
            <v>43251</v>
          </cell>
          <cell r="H407">
            <v>43364</v>
          </cell>
        </row>
        <row r="408">
          <cell r="C408" t="str">
            <v>刘冬梅</v>
          </cell>
          <cell r="D408" t="str">
            <v>430611197102031523</v>
          </cell>
          <cell r="E408">
            <v>50000</v>
          </cell>
          <cell r="F408" t="str">
            <v>2017-10-25</v>
          </cell>
          <cell r="G408">
            <v>43251</v>
          </cell>
          <cell r="H408">
            <v>43364</v>
          </cell>
        </row>
        <row r="409">
          <cell r="C409" t="str">
            <v>闫志祥</v>
          </cell>
          <cell r="D409" t="str">
            <v>430611196211101514</v>
          </cell>
          <cell r="E409">
            <v>50000</v>
          </cell>
          <cell r="F409" t="str">
            <v>2017-10-25</v>
          </cell>
          <cell r="G409">
            <v>43251</v>
          </cell>
          <cell r="H409">
            <v>43364</v>
          </cell>
        </row>
        <row r="410">
          <cell r="C410" t="str">
            <v>郭智红</v>
          </cell>
          <cell r="D410" t="str">
            <v>430611197201101523</v>
          </cell>
          <cell r="E410">
            <v>50000</v>
          </cell>
          <cell r="F410" t="str">
            <v>2017-10-25</v>
          </cell>
          <cell r="G410">
            <v>43251</v>
          </cell>
          <cell r="H410">
            <v>43372</v>
          </cell>
        </row>
        <row r="411">
          <cell r="C411" t="str">
            <v>李政宇</v>
          </cell>
          <cell r="D411" t="str">
            <v>430611196905011644</v>
          </cell>
          <cell r="E411">
            <v>50000</v>
          </cell>
          <cell r="F411" t="str">
            <v>2017-10-25</v>
          </cell>
          <cell r="G411">
            <v>43251</v>
          </cell>
          <cell r="H411">
            <v>43364</v>
          </cell>
        </row>
        <row r="412">
          <cell r="C412" t="str">
            <v>李尧阶</v>
          </cell>
          <cell r="D412" t="str">
            <v>430611196410281538</v>
          </cell>
          <cell r="E412">
            <v>50000</v>
          </cell>
          <cell r="F412" t="str">
            <v>2017-10-26</v>
          </cell>
          <cell r="G412">
            <v>43251</v>
          </cell>
          <cell r="H412">
            <v>43364</v>
          </cell>
        </row>
        <row r="413">
          <cell r="C413" t="str">
            <v>陈芳</v>
          </cell>
          <cell r="D413" t="str">
            <v>430611198512176025</v>
          </cell>
          <cell r="E413">
            <v>50000</v>
          </cell>
          <cell r="F413" t="str">
            <v>2017-10-26</v>
          </cell>
          <cell r="G413">
            <v>43251</v>
          </cell>
          <cell r="H413">
            <v>43364</v>
          </cell>
        </row>
        <row r="414">
          <cell r="C414" t="str">
            <v>汪辉玉</v>
          </cell>
          <cell r="D414" t="str">
            <v>430611198110286547</v>
          </cell>
          <cell r="E414">
            <v>40000</v>
          </cell>
          <cell r="F414" t="str">
            <v>2017-10-27</v>
          </cell>
          <cell r="G414">
            <v>43251</v>
          </cell>
          <cell r="H414">
            <v>43364</v>
          </cell>
        </row>
        <row r="415">
          <cell r="C415" t="str">
            <v>熊湘华</v>
          </cell>
          <cell r="D415" t="str">
            <v>430611196003301546</v>
          </cell>
          <cell r="E415">
            <v>50000</v>
          </cell>
          <cell r="F415" t="str">
            <v>2017-10-27</v>
          </cell>
          <cell r="G415">
            <v>43251</v>
          </cell>
          <cell r="H415">
            <v>43364</v>
          </cell>
        </row>
        <row r="416">
          <cell r="C416" t="str">
            <v>杨辉</v>
          </cell>
          <cell r="D416" t="str">
            <v>430611197506041517</v>
          </cell>
          <cell r="E416">
            <v>50000</v>
          </cell>
          <cell r="F416" t="str">
            <v>2017-10-27</v>
          </cell>
          <cell r="G416">
            <v>43251</v>
          </cell>
          <cell r="H416">
            <v>43360</v>
          </cell>
        </row>
        <row r="417">
          <cell r="C417" t="str">
            <v>田德朝</v>
          </cell>
          <cell r="D417" t="str">
            <v>430611198902185576</v>
          </cell>
          <cell r="E417">
            <v>30000</v>
          </cell>
          <cell r="F417" t="str">
            <v>2017-10-31</v>
          </cell>
          <cell r="G417">
            <v>43251</v>
          </cell>
          <cell r="H417">
            <v>43363</v>
          </cell>
        </row>
        <row r="418">
          <cell r="C418" t="str">
            <v>郭玲</v>
          </cell>
          <cell r="D418" t="str">
            <v>430611198509181528</v>
          </cell>
          <cell r="E418">
            <v>40000</v>
          </cell>
          <cell r="F418" t="str">
            <v>2017-10-31</v>
          </cell>
          <cell r="G418">
            <v>43218</v>
          </cell>
          <cell r="H418">
            <v>43314</v>
          </cell>
        </row>
        <row r="419">
          <cell r="C419" t="str">
            <v>管必虎</v>
          </cell>
          <cell r="D419" t="str">
            <v>430611197105061533</v>
          </cell>
          <cell r="E419">
            <v>30000</v>
          </cell>
          <cell r="F419" t="str">
            <v>2017-10-31</v>
          </cell>
          <cell r="G419">
            <v>43251</v>
          </cell>
          <cell r="H419">
            <v>43364</v>
          </cell>
        </row>
        <row r="420">
          <cell r="C420" t="str">
            <v>陈秋菊</v>
          </cell>
          <cell r="D420" t="str">
            <v>43061119770820154X</v>
          </cell>
          <cell r="E420">
            <v>50000</v>
          </cell>
          <cell r="F420" t="str">
            <v>2017-10-31</v>
          </cell>
          <cell r="G420">
            <v>43251</v>
          </cell>
          <cell r="H420">
            <v>43353</v>
          </cell>
        </row>
        <row r="421">
          <cell r="C421" t="str">
            <v>何龙前</v>
          </cell>
          <cell r="D421" t="str">
            <v>522522197304141816</v>
          </cell>
          <cell r="E421">
            <v>30000</v>
          </cell>
          <cell r="F421" t="str">
            <v>2017-11-01</v>
          </cell>
          <cell r="G421">
            <v>43251</v>
          </cell>
          <cell r="H421">
            <v>43364</v>
          </cell>
        </row>
        <row r="422">
          <cell r="C422" t="str">
            <v>杨宁</v>
          </cell>
          <cell r="D422" t="str">
            <v>430611196102211511</v>
          </cell>
          <cell r="E422">
            <v>30000</v>
          </cell>
          <cell r="F422" t="str">
            <v>2017-11-01</v>
          </cell>
          <cell r="G422">
            <v>43251</v>
          </cell>
          <cell r="H422">
            <v>43364</v>
          </cell>
        </row>
        <row r="423">
          <cell r="C423" t="str">
            <v>朱思洪</v>
          </cell>
          <cell r="D423" t="str">
            <v>430611196306021517</v>
          </cell>
          <cell r="E423">
            <v>30000</v>
          </cell>
          <cell r="F423" t="str">
            <v>2017-11-01</v>
          </cell>
          <cell r="G423">
            <v>43251</v>
          </cell>
          <cell r="H423">
            <v>43363</v>
          </cell>
        </row>
        <row r="424">
          <cell r="C424" t="str">
            <v>夏秋姣</v>
          </cell>
          <cell r="D424" t="str">
            <v>430611196308061547</v>
          </cell>
          <cell r="E424">
            <v>50000</v>
          </cell>
          <cell r="F424" t="str">
            <v>2017-11-01</v>
          </cell>
          <cell r="G424">
            <v>43251</v>
          </cell>
          <cell r="H424">
            <v>43363</v>
          </cell>
        </row>
        <row r="425">
          <cell r="C425" t="str">
            <v>魏双龙</v>
          </cell>
          <cell r="D425" t="str">
            <v>430611198008065537</v>
          </cell>
          <cell r="E425">
            <v>30000</v>
          </cell>
          <cell r="F425" t="str">
            <v>2017-11-02</v>
          </cell>
          <cell r="G425">
            <v>43251</v>
          </cell>
          <cell r="H425">
            <v>43364</v>
          </cell>
        </row>
        <row r="426">
          <cell r="C426" t="str">
            <v>陈松山</v>
          </cell>
          <cell r="D426" t="str">
            <v>430611197411041514</v>
          </cell>
          <cell r="E426">
            <v>50000</v>
          </cell>
          <cell r="F426" t="str">
            <v>2017-11-02</v>
          </cell>
          <cell r="G426">
            <v>43251</v>
          </cell>
          <cell r="H426">
            <v>43364</v>
          </cell>
        </row>
        <row r="427">
          <cell r="C427" t="str">
            <v>张国栋</v>
          </cell>
          <cell r="D427" t="str">
            <v>430611196509121550</v>
          </cell>
          <cell r="E427">
            <v>50000</v>
          </cell>
          <cell r="F427" t="str">
            <v>2017-11-09</v>
          </cell>
          <cell r="G427">
            <v>43251</v>
          </cell>
          <cell r="H427">
            <v>43364</v>
          </cell>
        </row>
        <row r="428">
          <cell r="C428" t="str">
            <v>万桂姣</v>
          </cell>
          <cell r="D428" t="str">
            <v>430611196209101582</v>
          </cell>
          <cell r="E428">
            <v>30000</v>
          </cell>
          <cell r="F428" t="str">
            <v>2017-11-10</v>
          </cell>
          <cell r="G428">
            <v>43251</v>
          </cell>
          <cell r="H428">
            <v>43363</v>
          </cell>
        </row>
        <row r="429">
          <cell r="C429" t="str">
            <v>刘凤荣</v>
          </cell>
          <cell r="D429" t="str">
            <v>430611196108111538</v>
          </cell>
          <cell r="E429">
            <v>30000</v>
          </cell>
          <cell r="F429" t="str">
            <v>2017-11-10</v>
          </cell>
          <cell r="G429">
            <v>43251</v>
          </cell>
          <cell r="H429">
            <v>43364</v>
          </cell>
        </row>
        <row r="430">
          <cell r="C430" t="str">
            <v>詹兴明</v>
          </cell>
          <cell r="D430" t="str">
            <v>430611197404251513</v>
          </cell>
          <cell r="E430">
            <v>30000</v>
          </cell>
          <cell r="F430" t="str">
            <v>2017-11-10</v>
          </cell>
          <cell r="G430">
            <v>43251</v>
          </cell>
          <cell r="H430">
            <v>43364</v>
          </cell>
        </row>
        <row r="431">
          <cell r="C431" t="str">
            <v>周春山</v>
          </cell>
          <cell r="D431" t="str">
            <v>430611196003121510</v>
          </cell>
          <cell r="E431">
            <v>30000</v>
          </cell>
          <cell r="F431" t="str">
            <v>2017-11-13</v>
          </cell>
          <cell r="G431">
            <v>43251</v>
          </cell>
          <cell r="H431">
            <v>43364</v>
          </cell>
        </row>
        <row r="432">
          <cell r="C432" t="str">
            <v>姚良华</v>
          </cell>
          <cell r="D432" t="str">
            <v>430611196804031574</v>
          </cell>
          <cell r="E432">
            <v>30000</v>
          </cell>
          <cell r="F432" t="str">
            <v>2017-11-14</v>
          </cell>
          <cell r="G432">
            <v>43251</v>
          </cell>
          <cell r="H432">
            <v>43364</v>
          </cell>
        </row>
        <row r="433">
          <cell r="C433" t="str">
            <v>江小和</v>
          </cell>
          <cell r="D433" t="str">
            <v>43061119680116155X</v>
          </cell>
          <cell r="E433">
            <v>50000</v>
          </cell>
          <cell r="F433" t="str">
            <v>2017-11-15</v>
          </cell>
          <cell r="G433">
            <v>43251</v>
          </cell>
          <cell r="H433">
            <v>43364</v>
          </cell>
        </row>
        <row r="434">
          <cell r="C434" t="str">
            <v>李国庆</v>
          </cell>
          <cell r="D434" t="str">
            <v>430611197604031515</v>
          </cell>
          <cell r="E434">
            <v>30000</v>
          </cell>
          <cell r="F434" t="str">
            <v>2017-11-19</v>
          </cell>
          <cell r="G434">
            <v>43251</v>
          </cell>
          <cell r="H434">
            <v>43364</v>
          </cell>
        </row>
        <row r="435">
          <cell r="C435" t="str">
            <v>董昌纯</v>
          </cell>
          <cell r="D435" t="str">
            <v>430611196912031598</v>
          </cell>
          <cell r="E435">
            <v>30000</v>
          </cell>
          <cell r="F435" t="str">
            <v>2017-11-19</v>
          </cell>
          <cell r="G435">
            <v>43251</v>
          </cell>
          <cell r="H435">
            <v>43364</v>
          </cell>
        </row>
        <row r="436">
          <cell r="C436" t="str">
            <v>竺桂香</v>
          </cell>
          <cell r="D436" t="str">
            <v>430611197512271546</v>
          </cell>
          <cell r="E436">
            <v>30000</v>
          </cell>
          <cell r="F436" t="str">
            <v>2017-11-20</v>
          </cell>
          <cell r="G436">
            <v>43251</v>
          </cell>
          <cell r="H436">
            <v>43334</v>
          </cell>
        </row>
        <row r="437">
          <cell r="C437" t="str">
            <v>陈芝亿</v>
          </cell>
          <cell r="D437" t="str">
            <v>430611198710031556</v>
          </cell>
          <cell r="E437">
            <v>30000</v>
          </cell>
          <cell r="F437" t="str">
            <v>2017-11-20</v>
          </cell>
          <cell r="G437">
            <v>43251</v>
          </cell>
          <cell r="H437">
            <v>43363</v>
          </cell>
        </row>
        <row r="438">
          <cell r="C438" t="str">
            <v>江炎姣</v>
          </cell>
          <cell r="D438" t="str">
            <v>430611196308251527</v>
          </cell>
          <cell r="E438">
            <v>30000</v>
          </cell>
          <cell r="F438" t="str">
            <v>2017-11-20</v>
          </cell>
          <cell r="G438">
            <v>43251</v>
          </cell>
          <cell r="H438">
            <v>43364</v>
          </cell>
        </row>
        <row r="439">
          <cell r="C439" t="str">
            <v>刘胜元</v>
          </cell>
          <cell r="D439" t="str">
            <v>430611196301161510</v>
          </cell>
          <cell r="E439">
            <v>30000</v>
          </cell>
          <cell r="F439" t="str">
            <v>2017-11-20</v>
          </cell>
          <cell r="G439">
            <v>43251</v>
          </cell>
          <cell r="H439">
            <v>43364</v>
          </cell>
        </row>
        <row r="440">
          <cell r="C440" t="str">
            <v>王建军</v>
          </cell>
          <cell r="D440" t="str">
            <v>430611195810031576</v>
          </cell>
          <cell r="E440">
            <v>50000</v>
          </cell>
          <cell r="F440" t="str">
            <v>2017-11-20</v>
          </cell>
          <cell r="G440">
            <v>43251</v>
          </cell>
          <cell r="H440">
            <v>43364</v>
          </cell>
        </row>
        <row r="441">
          <cell r="C441" t="str">
            <v>郭章桂</v>
          </cell>
          <cell r="D441" t="str">
            <v>430611197411071510</v>
          </cell>
          <cell r="E441">
            <v>30000</v>
          </cell>
          <cell r="F441" t="str">
            <v>2017-11-21</v>
          </cell>
          <cell r="G441">
            <v>43251</v>
          </cell>
          <cell r="H441">
            <v>43363</v>
          </cell>
        </row>
        <row r="442">
          <cell r="C442" t="str">
            <v>邹常忠</v>
          </cell>
          <cell r="D442" t="str">
            <v>430611196504081553</v>
          </cell>
          <cell r="E442">
            <v>30000</v>
          </cell>
          <cell r="F442" t="str">
            <v>2017-11-21</v>
          </cell>
          <cell r="G442">
            <v>43251</v>
          </cell>
          <cell r="H442">
            <v>43364</v>
          </cell>
        </row>
        <row r="443">
          <cell r="C443" t="str">
            <v>庞盛华</v>
          </cell>
          <cell r="D443" t="str">
            <v>42102319600714851X</v>
          </cell>
          <cell r="E443">
            <v>30000</v>
          </cell>
          <cell r="F443" t="str">
            <v>2017-11-22</v>
          </cell>
          <cell r="G443">
            <v>43251</v>
          </cell>
          <cell r="H443">
            <v>43364</v>
          </cell>
        </row>
        <row r="444">
          <cell r="C444" t="str">
            <v>白祖湘</v>
          </cell>
          <cell r="D444" t="str">
            <v>430611199209111514</v>
          </cell>
          <cell r="E444">
            <v>30000</v>
          </cell>
          <cell r="F444">
            <v>43122</v>
          </cell>
          <cell r="G444">
            <v>43251</v>
          </cell>
          <cell r="H444">
            <v>43364</v>
          </cell>
        </row>
        <row r="445">
          <cell r="C445" t="str">
            <v>罗欣蔚</v>
          </cell>
          <cell r="D445" t="str">
            <v>430602198011042516</v>
          </cell>
          <cell r="E445">
            <v>50000</v>
          </cell>
          <cell r="F445">
            <v>43174</v>
          </cell>
          <cell r="G445">
            <v>43251</v>
          </cell>
          <cell r="H445">
            <v>43364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汇总表"/>
      <sheetName val="汇总明细表"/>
      <sheetName val="广兴"/>
      <sheetName val="许市"/>
      <sheetName val="采桑湖"/>
      <sheetName val="钱粮湖"/>
      <sheetName val="良心堡"/>
      <sheetName val="君山柳林"/>
      <sheetName val="作废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7" sqref="E7"/>
    </sheetView>
  </sheetViews>
  <sheetFormatPr defaultColWidth="9.00390625" defaultRowHeight="13.5"/>
  <cols>
    <col min="1" max="1" width="27.75390625" style="191" customWidth="1"/>
    <col min="2" max="2" width="23.75390625" style="191" customWidth="1"/>
    <col min="3" max="3" width="25.625" style="191" customWidth="1"/>
    <col min="4" max="4" width="24.125" style="191" customWidth="1"/>
    <col min="5" max="5" width="25.625" style="191" customWidth="1"/>
    <col min="6" max="6" width="14.00390625" style="191" customWidth="1"/>
    <col min="7" max="16384" width="9.00390625" style="191" customWidth="1"/>
  </cols>
  <sheetData>
    <row r="1" spans="1:5" ht="70.5" customHeight="1">
      <c r="A1" s="192" t="s">
        <v>0</v>
      </c>
      <c r="B1" s="193"/>
      <c r="C1" s="193"/>
      <c r="D1" s="193"/>
      <c r="E1" s="193"/>
    </row>
    <row r="2" spans="1:5" ht="48" customHeight="1">
      <c r="A2" s="194" t="s">
        <v>1</v>
      </c>
      <c r="B2" s="194" t="s">
        <v>2</v>
      </c>
      <c r="C2" s="194" t="s">
        <v>3</v>
      </c>
      <c r="D2" s="194" t="s">
        <v>4</v>
      </c>
      <c r="E2" s="195" t="s">
        <v>5</v>
      </c>
    </row>
    <row r="3" spans="1:5" ht="48" customHeight="1">
      <c r="A3" s="196" t="s">
        <v>6</v>
      </c>
      <c r="B3" s="197">
        <v>29</v>
      </c>
      <c r="C3" s="197">
        <v>13573.41</v>
      </c>
      <c r="D3" s="197"/>
      <c r="E3" s="198">
        <f>C3-D3</f>
        <v>13573.41</v>
      </c>
    </row>
    <row r="4" spans="1:5" ht="48" customHeight="1">
      <c r="A4" s="196" t="s">
        <v>7</v>
      </c>
      <c r="B4" s="197">
        <v>29</v>
      </c>
      <c r="C4" s="197">
        <v>11874.71</v>
      </c>
      <c r="D4" s="197"/>
      <c r="E4" s="198">
        <f>C4-D4</f>
        <v>11874.71</v>
      </c>
    </row>
    <row r="5" spans="1:5" ht="48" customHeight="1">
      <c r="A5" s="196" t="s">
        <v>8</v>
      </c>
      <c r="B5" s="197">
        <v>23</v>
      </c>
      <c r="C5" s="197">
        <v>6548.58</v>
      </c>
      <c r="D5" s="197">
        <v>3849.77</v>
      </c>
      <c r="E5" s="198">
        <f>C5+D5</f>
        <v>10398.35</v>
      </c>
    </row>
    <row r="6" spans="1:5" ht="48" customHeight="1">
      <c r="A6" s="196" t="s">
        <v>9</v>
      </c>
      <c r="B6" s="197">
        <v>18</v>
      </c>
      <c r="C6" s="197">
        <v>6193.32</v>
      </c>
      <c r="D6" s="197"/>
      <c r="E6" s="198">
        <v>6193.32</v>
      </c>
    </row>
    <row r="7" spans="1:5" ht="48" customHeight="1">
      <c r="A7" s="196" t="s">
        <v>10</v>
      </c>
      <c r="B7" s="197">
        <v>41</v>
      </c>
      <c r="C7" s="197">
        <v>15140.07</v>
      </c>
      <c r="D7" s="197"/>
      <c r="E7" s="198">
        <f>C7-D7</f>
        <v>15140.07</v>
      </c>
    </row>
    <row r="8" spans="1:6" ht="48" customHeight="1">
      <c r="A8" s="196" t="s">
        <v>11</v>
      </c>
      <c r="B8" s="197">
        <f>SUM(B3:B7)</f>
        <v>140</v>
      </c>
      <c r="C8" s="197">
        <f>SUM(C3:C7)</f>
        <v>53330.09</v>
      </c>
      <c r="D8" s="197">
        <f>SUM(D3:D7)</f>
        <v>3849.77</v>
      </c>
      <c r="E8" s="198">
        <f>SUM(E3:E7)</f>
        <v>57179.86</v>
      </c>
      <c r="F8" s="199"/>
    </row>
    <row r="9" spans="1:5" ht="34.5" customHeight="1">
      <c r="A9" s="200"/>
      <c r="B9" s="200"/>
      <c r="C9" s="200"/>
      <c r="D9" s="200"/>
      <c r="E9" s="200"/>
    </row>
    <row r="10" spans="1:5" ht="34.5" customHeight="1">
      <c r="A10" s="200"/>
      <c r="B10" s="200"/>
      <c r="C10" s="200"/>
      <c r="D10" s="200"/>
      <c r="E10" s="200"/>
    </row>
  </sheetData>
  <sheetProtection/>
  <mergeCells count="1">
    <mergeCell ref="A1:E1"/>
  </mergeCells>
  <printOptions/>
  <pageMargins left="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57"/>
  <sheetViews>
    <sheetView zoomScaleSheetLayoutView="100" workbookViewId="0" topLeftCell="A1">
      <pane ySplit="2" topLeftCell="A151" activePane="bottomLeft" state="frozen"/>
      <selection pane="bottomLeft" activeCell="I75" sqref="I75"/>
    </sheetView>
  </sheetViews>
  <sheetFormatPr defaultColWidth="8.875" defaultRowHeight="13.5"/>
  <cols>
    <col min="1" max="1" width="5.625" style="0" customWidth="1"/>
    <col min="2" max="2" width="9.625" style="0" customWidth="1"/>
    <col min="3" max="3" width="7.875" style="0" customWidth="1"/>
    <col min="4" max="4" width="16.50390625" style="141" customWidth="1"/>
    <col min="5" max="5" width="9.50390625" style="0" bestFit="1" customWidth="1"/>
    <col min="6" max="7" width="11.875" style="0" customWidth="1"/>
    <col min="8" max="8" width="9.50390625" style="0" customWidth="1"/>
    <col min="9" max="9" width="9.375" style="0" customWidth="1"/>
    <col min="10" max="10" width="12.375" style="142" customWidth="1"/>
    <col min="11" max="11" width="6.00390625" style="0" customWidth="1"/>
    <col min="12" max="12" width="8.75390625" style="143" customWidth="1"/>
    <col min="13" max="13" width="11.00390625" style="0" customWidth="1"/>
    <col min="14" max="14" width="13.375" style="0" customWidth="1"/>
    <col min="15" max="15" width="11.375" style="0" customWidth="1"/>
    <col min="16" max="16" width="9.625" style="0" customWidth="1"/>
    <col min="17" max="17" width="7.375" style="0" customWidth="1"/>
    <col min="18" max="18" width="8.75390625" style="0" customWidth="1"/>
    <col min="19" max="24" width="10.375" style="0" customWidth="1"/>
    <col min="26" max="26" width="9.75390625" style="0" customWidth="1"/>
    <col min="27" max="27" width="23.375" style="0" customWidth="1"/>
    <col min="29" max="29" width="15.625" style="0" customWidth="1"/>
    <col min="35" max="35" width="8.75390625" style="0" customWidth="1"/>
    <col min="36" max="36" width="20.375" style="0" customWidth="1"/>
  </cols>
  <sheetData>
    <row r="1" spans="1:17" ht="47.25" customHeight="1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Q1" s="170"/>
    </row>
    <row r="2" spans="1:36" ht="30" customHeight="1">
      <c r="A2" s="145" t="s">
        <v>13</v>
      </c>
      <c r="B2" s="145" t="s">
        <v>14</v>
      </c>
      <c r="C2" s="145" t="s">
        <v>15</v>
      </c>
      <c r="D2" s="146" t="s">
        <v>16</v>
      </c>
      <c r="E2" s="145" t="s">
        <v>17</v>
      </c>
      <c r="F2" s="145" t="s">
        <v>18</v>
      </c>
      <c r="G2" s="145" t="s">
        <v>19</v>
      </c>
      <c r="H2" s="145" t="s">
        <v>20</v>
      </c>
      <c r="I2" s="145" t="s">
        <v>21</v>
      </c>
      <c r="J2" s="145" t="s">
        <v>22</v>
      </c>
      <c r="K2" s="145" t="s">
        <v>23</v>
      </c>
      <c r="L2" s="146" t="s">
        <v>24</v>
      </c>
      <c r="M2" s="156" t="s">
        <v>3</v>
      </c>
      <c r="N2" s="157" t="s">
        <v>25</v>
      </c>
      <c r="Q2" s="170"/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AB2" t="s">
        <v>32</v>
      </c>
      <c r="AH2" t="s">
        <v>33</v>
      </c>
      <c r="AI2" s="177" t="s">
        <v>34</v>
      </c>
      <c r="AJ2" s="178" t="s">
        <v>35</v>
      </c>
    </row>
    <row r="3" spans="1:36" s="140" customFormat="1" ht="24.75" customHeight="1">
      <c r="A3" s="147">
        <v>1</v>
      </c>
      <c r="B3" s="148" t="s">
        <v>8</v>
      </c>
      <c r="C3" s="148" t="s">
        <v>36</v>
      </c>
      <c r="D3" s="149" t="s">
        <v>37</v>
      </c>
      <c r="E3" s="148" t="s">
        <v>38</v>
      </c>
      <c r="F3" s="148" t="s">
        <v>39</v>
      </c>
      <c r="G3" s="148" t="s">
        <v>40</v>
      </c>
      <c r="H3" s="150" t="s">
        <v>41</v>
      </c>
      <c r="I3" s="158">
        <v>43646</v>
      </c>
      <c r="J3" s="158">
        <v>43738</v>
      </c>
      <c r="K3" s="75">
        <f aca="true" t="shared" si="0" ref="K3:K19">J3-I3+1</f>
        <v>93</v>
      </c>
      <c r="L3" s="159" t="s">
        <v>42</v>
      </c>
      <c r="M3" s="115">
        <f aca="true" t="shared" si="1" ref="M3:M6">E3*K3*L3/360/100</f>
        <v>368.125</v>
      </c>
      <c r="N3" s="160"/>
      <c r="P3" s="161">
        <v>20190630</v>
      </c>
      <c r="Q3" s="171">
        <f>J3-I3+1</f>
        <v>93</v>
      </c>
      <c r="R3" s="172">
        <f>E3*K3*L3/36500</f>
        <v>363.0821917808219</v>
      </c>
      <c r="S3" s="140" t="str">
        <f>VLOOKUP(C3,'[2]明细表（最终)'!$O$3:$P$155,2,0)</f>
        <v>20190630</v>
      </c>
      <c r="T3" s="140">
        <f>VLOOKUP(C3,'[3]明细表（最终)'!$T$3:$U$146,2,0)</f>
        <v>20190331</v>
      </c>
      <c r="U3" s="140">
        <f>VLOOKUP(C3,'[4]2018年度千分制目标考核指标与评价说明表'!$S$3:$T$490,2,0)</f>
        <v>20181231</v>
      </c>
      <c r="V3" s="173">
        <f>VLOOKUP(C3,'[5]明细定稿 (2)'!$C$3:$H$445,6,0)</f>
        <v>43363</v>
      </c>
      <c r="W3" s="140" t="str">
        <f>VLOOKUP(C3,'[6]汇总明细表'!$T$4:$U$476,2,0)</f>
        <v>2017-12-21</v>
      </c>
      <c r="Y3" s="148" t="s">
        <v>36</v>
      </c>
      <c r="Z3" s="148">
        <v>20171118</v>
      </c>
      <c r="AA3" s="140" t="str">
        <f>Y3&amp;Z3</f>
        <v>杨斯友20171118</v>
      </c>
      <c r="AB3" s="140" t="str">
        <f>VLOOKUP(AA3,AC3:AE856,3,0)</f>
        <v>30000</v>
      </c>
      <c r="AC3" s="140" t="str">
        <f>AD3&amp;AF3</f>
        <v>李政宇20171025</v>
      </c>
      <c r="AD3" s="175" t="s">
        <v>43</v>
      </c>
      <c r="AE3" s="175" t="s">
        <v>44</v>
      </c>
      <c r="AF3" s="175" t="s">
        <v>45</v>
      </c>
      <c r="AG3" s="175" t="s">
        <v>46</v>
      </c>
      <c r="AH3" s="140" t="str">
        <f>VLOOKUP(AA3,AC3:AG856,5,0)</f>
        <v>4.75</v>
      </c>
      <c r="AI3" s="140" t="str">
        <f>VLOOKUP(C3,'[1]附件 系统外公开招考机关工作人员专业资格条件'!$H$4:$H$6155,1,0)</f>
        <v>杨斯友</v>
      </c>
      <c r="AJ3" s="140" t="str">
        <f>VLOOKUP(D3,'[1]附件 系统外公开招考机关工作人员专业资格条件'!$I$4:$I$6155,1,0)</f>
        <v>430626196902197556</v>
      </c>
    </row>
    <row r="4" spans="1:36" s="140" customFormat="1" ht="24.75" customHeight="1">
      <c r="A4" s="147">
        <v>2</v>
      </c>
      <c r="B4" s="148" t="s">
        <v>8</v>
      </c>
      <c r="C4" s="148" t="s">
        <v>47</v>
      </c>
      <c r="D4" s="149" t="s">
        <v>48</v>
      </c>
      <c r="E4" s="148" t="s">
        <v>38</v>
      </c>
      <c r="F4" s="148" t="s">
        <v>49</v>
      </c>
      <c r="G4" s="148" t="s">
        <v>50</v>
      </c>
      <c r="H4" s="150" t="s">
        <v>41</v>
      </c>
      <c r="I4" s="158">
        <v>43646</v>
      </c>
      <c r="J4" s="158">
        <v>43738</v>
      </c>
      <c r="K4" s="75">
        <f t="shared" si="0"/>
        <v>93</v>
      </c>
      <c r="L4" s="159" t="s">
        <v>42</v>
      </c>
      <c r="M4" s="115">
        <f t="shared" si="1"/>
        <v>368.125</v>
      </c>
      <c r="N4" s="160"/>
      <c r="P4" s="161">
        <v>20190630</v>
      </c>
      <c r="Q4" s="171">
        <f aca="true" t="shared" si="2" ref="Q4:Q67">J4-I4+1</f>
        <v>93</v>
      </c>
      <c r="R4" s="172">
        <f aca="true" t="shared" si="3" ref="R4:R67">E4*K4*L4/36500</f>
        <v>363.0821917808219</v>
      </c>
      <c r="S4" s="140" t="str">
        <f>VLOOKUP(C4,'[2]明细表（最终)'!$O$3:$P$155,2,0)</f>
        <v>20190630</v>
      </c>
      <c r="T4" s="140">
        <f>VLOOKUP(C4,'[3]明细表（最终)'!$T$3:$U$146,2,0)</f>
        <v>20190331</v>
      </c>
      <c r="U4" s="140">
        <f>VLOOKUP(C4,'[4]2018年度千分制目标考核指标与评价说明表'!$S$3:$T$490,2,0)</f>
        <v>20181231</v>
      </c>
      <c r="V4" s="173">
        <f>VLOOKUP(C4,'[5]明细定稿 (2)'!$C$3:$H$445,6,0)</f>
        <v>43363</v>
      </c>
      <c r="W4" s="140" t="str">
        <f>VLOOKUP(C4,'[6]汇总明细表'!$T$4:$U$476,2,0)</f>
        <v>2017-12-21</v>
      </c>
      <c r="Y4" s="148" t="s">
        <v>47</v>
      </c>
      <c r="Z4" s="148">
        <v>20171119</v>
      </c>
      <c r="AA4" s="140" t="str">
        <f aca="true" t="shared" si="4" ref="AA4:AA35">Y4&amp;Z4</f>
        <v>何光耀20171119</v>
      </c>
      <c r="AB4" s="140" t="str">
        <f aca="true" t="shared" si="5" ref="AB4:AB67">VLOOKUP(AA4,AC4:AE857,3,0)</f>
        <v>30000</v>
      </c>
      <c r="AC4" s="140" t="str">
        <f aca="true" t="shared" si="6" ref="AC4:AC67">AD4&amp;AF4</f>
        <v>闫志祥20171025</v>
      </c>
      <c r="AD4" s="175" t="s">
        <v>51</v>
      </c>
      <c r="AE4" s="175" t="s">
        <v>44</v>
      </c>
      <c r="AF4" s="175" t="s">
        <v>45</v>
      </c>
      <c r="AG4" s="175" t="s">
        <v>46</v>
      </c>
      <c r="AH4" s="140" t="str">
        <f aca="true" t="shared" si="7" ref="AH4:AH67">VLOOKUP(AA4,AC4:AG857,5,0)</f>
        <v>4.75</v>
      </c>
      <c r="AI4" s="140" t="str">
        <f>VLOOKUP(C4,'[1]附件 系统外公开招考机关工作人员专业资格条件'!$H$4:$H$6155,1,0)</f>
        <v>何光耀</v>
      </c>
      <c r="AJ4" s="140" t="e">
        <f>VLOOKUP(D4,'[1]附件 系统外公开招考机关工作人员专业资格条件'!$I$4:$I$6155,1,0)</f>
        <v>#N/A</v>
      </c>
    </row>
    <row r="5" spans="1:36" s="140" customFormat="1" ht="24.75" customHeight="1">
      <c r="A5" s="147">
        <v>3</v>
      </c>
      <c r="B5" s="148" t="s">
        <v>8</v>
      </c>
      <c r="C5" s="148" t="s">
        <v>52</v>
      </c>
      <c r="D5" s="149" t="s">
        <v>53</v>
      </c>
      <c r="E5" s="148" t="s">
        <v>38</v>
      </c>
      <c r="F5" s="148" t="s">
        <v>54</v>
      </c>
      <c r="G5" s="148" t="s">
        <v>55</v>
      </c>
      <c r="H5" s="150" t="s">
        <v>56</v>
      </c>
      <c r="I5" s="158">
        <v>43646</v>
      </c>
      <c r="J5" s="158">
        <v>43738</v>
      </c>
      <c r="K5" s="75">
        <f t="shared" si="0"/>
        <v>93</v>
      </c>
      <c r="L5" s="159" t="s">
        <v>46</v>
      </c>
      <c r="M5" s="115">
        <f t="shared" si="1"/>
        <v>337.12499999999994</v>
      </c>
      <c r="N5" s="160"/>
      <c r="P5" s="161">
        <v>20190630</v>
      </c>
      <c r="Q5" s="171">
        <f t="shared" si="2"/>
        <v>93</v>
      </c>
      <c r="R5" s="172">
        <f t="shared" si="3"/>
        <v>332.50684931506845</v>
      </c>
      <c r="S5" s="140" t="str">
        <f>VLOOKUP(C5,'[2]明细表（最终)'!$O$3:$P$155,2,0)</f>
        <v>20190630</v>
      </c>
      <c r="T5" s="140">
        <f>VLOOKUP(C5,'[3]明细表（最终)'!$T$3:$U$146,2,0)</f>
        <v>20190331</v>
      </c>
      <c r="U5" s="140">
        <f>VLOOKUP(C5,'[4]2018年度千分制目标考核指标与评价说明表'!$S$3:$T$490,2,0)</f>
        <v>20181031</v>
      </c>
      <c r="V5" s="173">
        <f>VLOOKUP(C5,'[5]明细定稿 (2)'!$C$3:$H$445,6,0)</f>
        <v>43363</v>
      </c>
      <c r="W5" s="140" t="str">
        <f>VLOOKUP(C5,'[6]汇总明细表'!$T$4:$U$476,2,0)</f>
        <v>2017-12-21</v>
      </c>
      <c r="Y5" s="148" t="s">
        <v>52</v>
      </c>
      <c r="Z5" s="148">
        <v>20181101</v>
      </c>
      <c r="AA5" s="140" t="str">
        <f t="shared" si="4"/>
        <v>郑昌元20181101</v>
      </c>
      <c r="AB5" s="140" t="str">
        <f t="shared" si="5"/>
        <v>30000</v>
      </c>
      <c r="AC5" s="140" t="str">
        <f t="shared" si="6"/>
        <v>万文革20171025</v>
      </c>
      <c r="AD5" s="175" t="s">
        <v>57</v>
      </c>
      <c r="AE5" s="175" t="s">
        <v>44</v>
      </c>
      <c r="AF5" s="175" t="s">
        <v>45</v>
      </c>
      <c r="AG5" s="175" t="s">
        <v>46</v>
      </c>
      <c r="AH5" s="140" t="str">
        <f t="shared" si="7"/>
        <v>4.35</v>
      </c>
      <c r="AI5" s="140" t="str">
        <f>VLOOKUP(C5,'[1]附件 系统外公开招考机关工作人员专业资格条件'!$H$4:$H$6155,1,0)</f>
        <v>郑昌元</v>
      </c>
      <c r="AJ5" s="140" t="str">
        <f>VLOOKUP(D5,'[1]附件 系统外公开招考机关工作人员专业资格条件'!$I$4:$I$6155,1,0)</f>
        <v>430611196211055538</v>
      </c>
    </row>
    <row r="6" spans="1:36" s="140" customFormat="1" ht="24.75" customHeight="1">
      <c r="A6" s="147">
        <v>4</v>
      </c>
      <c r="B6" s="148" t="s">
        <v>8</v>
      </c>
      <c r="C6" s="148" t="s">
        <v>58</v>
      </c>
      <c r="D6" s="149" t="s">
        <v>59</v>
      </c>
      <c r="E6" s="148" t="s">
        <v>60</v>
      </c>
      <c r="F6" s="148" t="s">
        <v>61</v>
      </c>
      <c r="G6" s="148" t="s">
        <v>62</v>
      </c>
      <c r="H6" s="150" t="s">
        <v>56</v>
      </c>
      <c r="I6" s="158">
        <v>43646</v>
      </c>
      <c r="J6" s="158">
        <v>43738</v>
      </c>
      <c r="K6" s="75">
        <f t="shared" si="0"/>
        <v>93</v>
      </c>
      <c r="L6" s="159" t="s">
        <v>46</v>
      </c>
      <c r="M6" s="115">
        <f t="shared" si="1"/>
        <v>561.875</v>
      </c>
      <c r="N6" s="160"/>
      <c r="P6" s="161">
        <v>20190630</v>
      </c>
      <c r="Q6" s="171">
        <f t="shared" si="2"/>
        <v>93</v>
      </c>
      <c r="R6" s="172">
        <f t="shared" si="3"/>
        <v>554.1780821917808</v>
      </c>
      <c r="S6" s="140" t="str">
        <f>VLOOKUP(C6,'[2]明细表（最终)'!$O$3:$P$155,2,0)</f>
        <v>20190630</v>
      </c>
      <c r="T6" s="140">
        <f>VLOOKUP(C6,'[3]明细表（最终)'!$T$3:$U$146,2,0)</f>
        <v>20190331</v>
      </c>
      <c r="U6" s="140">
        <f>VLOOKUP(C6,'[4]2018年度千分制目标考核指标与评价说明表'!$S$3:$T$490,2,0)</f>
        <v>20181207</v>
      </c>
      <c r="V6" s="173">
        <f>VLOOKUP(C6,'[5]明细定稿 (2)'!$C$3:$H$445,6,0)</f>
        <v>43363</v>
      </c>
      <c r="W6" s="173">
        <f>VLOOKUP(C6,'[6]汇总明细表'!$T$4:$U$476,2,0)</f>
        <v>43185</v>
      </c>
      <c r="X6" s="173"/>
      <c r="Y6" s="148" t="s">
        <v>58</v>
      </c>
      <c r="Z6" s="148">
        <v>20181230</v>
      </c>
      <c r="AA6" s="140" t="str">
        <f t="shared" si="4"/>
        <v>李娜20181230</v>
      </c>
      <c r="AB6" s="140" t="str">
        <f t="shared" si="5"/>
        <v>50000</v>
      </c>
      <c r="AC6" s="140" t="str">
        <f t="shared" si="6"/>
        <v>李尧阶20171026</v>
      </c>
      <c r="AD6" s="175" t="s">
        <v>63</v>
      </c>
      <c r="AE6" s="175" t="s">
        <v>44</v>
      </c>
      <c r="AF6" s="175" t="s">
        <v>64</v>
      </c>
      <c r="AG6" s="175" t="s">
        <v>46</v>
      </c>
      <c r="AH6" s="140" t="str">
        <f t="shared" si="7"/>
        <v>4.35</v>
      </c>
      <c r="AI6" s="140" t="str">
        <f>VLOOKUP(C6,'[1]附件 系统外公开招考机关工作人员专业资格条件'!$H$4:$H$6155,1,0)</f>
        <v>李娜</v>
      </c>
      <c r="AJ6" s="140" t="str">
        <f>VLOOKUP(D6,'[1]附件 系统外公开招考机关工作人员专业资格条件'!$I$4:$I$6155,1,0)</f>
        <v>430611199012285545</v>
      </c>
    </row>
    <row r="7" spans="1:36" s="140" customFormat="1" ht="24.75" customHeight="1">
      <c r="A7" s="147">
        <v>5</v>
      </c>
      <c r="B7" s="148" t="s">
        <v>8</v>
      </c>
      <c r="C7" s="148" t="s">
        <v>65</v>
      </c>
      <c r="D7" s="149" t="s">
        <v>66</v>
      </c>
      <c r="E7" s="148" t="s">
        <v>67</v>
      </c>
      <c r="F7" s="148" t="s">
        <v>68</v>
      </c>
      <c r="G7" s="148" t="s">
        <v>69</v>
      </c>
      <c r="H7" s="150" t="s">
        <v>70</v>
      </c>
      <c r="I7" s="158">
        <v>43646</v>
      </c>
      <c r="J7" s="158">
        <v>43738</v>
      </c>
      <c r="K7" s="75">
        <f t="shared" si="0"/>
        <v>93</v>
      </c>
      <c r="L7" s="159" t="s">
        <v>46</v>
      </c>
      <c r="M7" s="115">
        <f aca="true" t="shared" si="8" ref="M7:M38">E7*K7*L7/360/100</f>
        <v>101.13749999999999</v>
      </c>
      <c r="N7" s="160"/>
      <c r="P7" s="161">
        <v>20190630</v>
      </c>
      <c r="Q7" s="171">
        <f t="shared" si="2"/>
        <v>93</v>
      </c>
      <c r="R7" s="172">
        <f t="shared" si="3"/>
        <v>99.75205479452053</v>
      </c>
      <c r="S7" s="140">
        <f>VLOOKUP(C7,'[2]明细表（最终)'!$O$3:$P$155,2,0)</f>
        <v>20190630</v>
      </c>
      <c r="T7" s="140">
        <f>VLOOKUP(C7,'[3]明细表（最终)'!$T$3:$U$146,2,0)</f>
        <v>20190331</v>
      </c>
      <c r="U7" s="140">
        <f>VLOOKUP(C7,'[4]2018年度千分制目标考核指标与评价说明表'!$S$3:$T$490,2,0)</f>
        <v>20181117</v>
      </c>
      <c r="V7" s="173">
        <f>VLOOKUP(C7,'[5]明细定稿 (2)'!$C$3:$H$445,6,0)</f>
        <v>43363</v>
      </c>
      <c r="W7" s="140" t="str">
        <f>VLOOKUP(C7,'[6]汇总明细表'!$T$4:$U$476,2,0)</f>
        <v>2017-12-17</v>
      </c>
      <c r="Y7" s="148" t="s">
        <v>65</v>
      </c>
      <c r="Z7" s="148">
        <v>20190103</v>
      </c>
      <c r="AA7" s="140" t="str">
        <f t="shared" si="4"/>
        <v>李明元20190103</v>
      </c>
      <c r="AB7" s="140" t="str">
        <f t="shared" si="5"/>
        <v>9000</v>
      </c>
      <c r="AC7" s="140" t="str">
        <f t="shared" si="6"/>
        <v>陈芳20171026</v>
      </c>
      <c r="AD7" s="175" t="s">
        <v>71</v>
      </c>
      <c r="AE7" s="175" t="s">
        <v>44</v>
      </c>
      <c r="AF7" s="175" t="s">
        <v>64</v>
      </c>
      <c r="AG7" s="175" t="s">
        <v>46</v>
      </c>
      <c r="AH7" s="140" t="str">
        <f t="shared" si="7"/>
        <v>4.35</v>
      </c>
      <c r="AI7" s="140" t="str">
        <f>VLOOKUP(C7,'[1]附件 系统外公开招考机关工作人员专业资格条件'!$H$4:$H$6155,1,0)</f>
        <v>李明元</v>
      </c>
      <c r="AJ7" s="140" t="str">
        <f>VLOOKUP(D7,'[1]附件 系统外公开招考机关工作人员专业资格条件'!$I$4:$I$6155,1,0)</f>
        <v>430626197106147552</v>
      </c>
    </row>
    <row r="8" spans="1:36" s="140" customFormat="1" ht="24.75" customHeight="1">
      <c r="A8" s="147">
        <v>6</v>
      </c>
      <c r="B8" s="148" t="s">
        <v>8</v>
      </c>
      <c r="C8" s="148" t="s">
        <v>72</v>
      </c>
      <c r="D8" s="149" t="s">
        <v>73</v>
      </c>
      <c r="E8" s="148" t="s">
        <v>74</v>
      </c>
      <c r="F8" s="148" t="s">
        <v>75</v>
      </c>
      <c r="G8" s="148" t="s">
        <v>76</v>
      </c>
      <c r="H8" s="150" t="s">
        <v>56</v>
      </c>
      <c r="I8" s="158">
        <v>43646</v>
      </c>
      <c r="J8" s="158">
        <v>43738</v>
      </c>
      <c r="K8" s="75">
        <f t="shared" si="0"/>
        <v>93</v>
      </c>
      <c r="L8" s="159" t="s">
        <v>46</v>
      </c>
      <c r="M8" s="115">
        <f t="shared" si="8"/>
        <v>449.49999999999994</v>
      </c>
      <c r="N8" s="160"/>
      <c r="P8" s="161">
        <v>20190630</v>
      </c>
      <c r="Q8" s="171">
        <f t="shared" si="2"/>
        <v>93</v>
      </c>
      <c r="R8" s="172">
        <f t="shared" si="3"/>
        <v>443.3424657534246</v>
      </c>
      <c r="S8" s="140">
        <f>VLOOKUP(C8,'[2]明细表（最终)'!$O$3:$P$155,2,0)</f>
        <v>20190630</v>
      </c>
      <c r="T8" s="140">
        <f>VLOOKUP(C8,'[3]明细表（最终)'!$T$3:$U$146,2,0)</f>
        <v>20190331</v>
      </c>
      <c r="U8" s="140">
        <f>VLOOKUP(C8,'[4]2018年度千分制目标考核指标与评价说明表'!$S$3:$T$490,2,0)</f>
        <v>20181231</v>
      </c>
      <c r="V8" s="173">
        <f>VLOOKUP(C8,'[5]明细定稿 (2)'!$C$3:$H$445,6,0)</f>
        <v>43363</v>
      </c>
      <c r="W8" s="140" t="str">
        <f>VLOOKUP(C8,'[6]汇总明细表'!$T$4:$U$476,2,0)</f>
        <v>2018-03-21</v>
      </c>
      <c r="Y8" s="148" t="s">
        <v>72</v>
      </c>
      <c r="Z8" s="148">
        <v>20190315</v>
      </c>
      <c r="AA8" s="140" t="str">
        <f t="shared" si="4"/>
        <v>盛丽华20190315</v>
      </c>
      <c r="AB8" s="140" t="str">
        <f t="shared" si="5"/>
        <v>40000</v>
      </c>
      <c r="AC8" s="140" t="str">
        <f t="shared" si="6"/>
        <v>罗欣蔚20180315</v>
      </c>
      <c r="AD8" s="175" t="s">
        <v>77</v>
      </c>
      <c r="AE8" s="175" t="s">
        <v>44</v>
      </c>
      <c r="AF8" s="175" t="s">
        <v>78</v>
      </c>
      <c r="AG8" s="175" t="s">
        <v>42</v>
      </c>
      <c r="AH8" s="140" t="str">
        <f t="shared" si="7"/>
        <v>4.35</v>
      </c>
      <c r="AI8" s="140" t="str">
        <f>VLOOKUP(C8,'[1]附件 系统外公开招考机关工作人员专业资格条件'!$H$4:$H$6155,1,0)</f>
        <v>盛丽华</v>
      </c>
      <c r="AJ8" s="140" t="str">
        <f>VLOOKUP(D8,'[1]附件 系统外公开招考机关工作人员专业资格条件'!$I$4:$I$6155,1,0)</f>
        <v>43061119751126554X</v>
      </c>
    </row>
    <row r="9" spans="1:36" s="140" customFormat="1" ht="24.75" customHeight="1">
      <c r="A9" s="147">
        <v>7</v>
      </c>
      <c r="B9" s="148" t="s">
        <v>8</v>
      </c>
      <c r="C9" s="148" t="s">
        <v>79</v>
      </c>
      <c r="D9" s="149" t="s">
        <v>80</v>
      </c>
      <c r="E9" s="148" t="s">
        <v>81</v>
      </c>
      <c r="F9" s="148" t="s">
        <v>82</v>
      </c>
      <c r="G9" s="148" t="s">
        <v>83</v>
      </c>
      <c r="H9" s="150" t="s">
        <v>56</v>
      </c>
      <c r="I9" s="158">
        <v>43646</v>
      </c>
      <c r="J9" s="158">
        <v>43738</v>
      </c>
      <c r="K9" s="75">
        <f t="shared" si="0"/>
        <v>93</v>
      </c>
      <c r="L9" s="159" t="s">
        <v>46</v>
      </c>
      <c r="M9" s="115">
        <f t="shared" si="8"/>
        <v>123.6125</v>
      </c>
      <c r="N9" s="160"/>
      <c r="P9" s="161">
        <v>20190630</v>
      </c>
      <c r="Q9" s="171">
        <f t="shared" si="2"/>
        <v>93</v>
      </c>
      <c r="R9" s="172">
        <f t="shared" si="3"/>
        <v>121.91917808219178</v>
      </c>
      <c r="S9" s="140" t="str">
        <f>VLOOKUP(C9,'[2]明细表（最终)'!$O$3:$P$155,2,0)</f>
        <v>20190514</v>
      </c>
      <c r="T9" s="140">
        <f>VLOOKUP(C9,'[3]明细表（最终)'!$T$3:$U$146,2,0)</f>
        <v>20190331</v>
      </c>
      <c r="U9" s="140">
        <f>VLOOKUP(C9,'[4]2018年度千分制目标考核指标与评价说明表'!$S$3:$T$490,2,0)</f>
        <v>20181231</v>
      </c>
      <c r="V9" s="173">
        <f>VLOOKUP(C9,'[5]明细定稿 (2)'!$C$3:$H$445,6,0)</f>
        <v>43363</v>
      </c>
      <c r="W9" s="140" t="e">
        <f>VLOOKUP(C9,'[6]汇总明细表'!$T$4:$U$476,2,0)</f>
        <v>#N/A</v>
      </c>
      <c r="Y9" s="148" t="s">
        <v>79</v>
      </c>
      <c r="Z9" s="148">
        <v>20190611</v>
      </c>
      <c r="AA9" s="140" t="str">
        <f t="shared" si="4"/>
        <v>蔡进明20190611</v>
      </c>
      <c r="AB9" s="140" t="str">
        <f t="shared" si="5"/>
        <v>11000</v>
      </c>
      <c r="AC9" s="140" t="str">
        <f t="shared" si="6"/>
        <v>李小龙20171025</v>
      </c>
      <c r="AD9" s="175" t="s">
        <v>84</v>
      </c>
      <c r="AE9" s="175" t="s">
        <v>44</v>
      </c>
      <c r="AF9" s="175" t="s">
        <v>45</v>
      </c>
      <c r="AG9" s="175" t="s">
        <v>46</v>
      </c>
      <c r="AH9" s="140" t="str">
        <f t="shared" si="7"/>
        <v>4.35</v>
      </c>
      <c r="AI9" s="140" t="str">
        <f>VLOOKUP(C9,'[1]附件 系统外公开招考机关工作人员专业资格条件'!$H$4:$H$6155,1,0)</f>
        <v>蔡进明</v>
      </c>
      <c r="AJ9" s="140" t="e">
        <f>VLOOKUP(D9,'[1]附件 系统外公开招考机关工作人员专业资格条件'!$I$4:$I$6155,1,0)</f>
        <v>#N/A</v>
      </c>
    </row>
    <row r="10" spans="1:36" s="140" customFormat="1" ht="24.75" customHeight="1">
      <c r="A10" s="147">
        <v>8</v>
      </c>
      <c r="B10" s="148" t="s">
        <v>8</v>
      </c>
      <c r="C10" s="148" t="s">
        <v>85</v>
      </c>
      <c r="D10" s="149" t="s">
        <v>86</v>
      </c>
      <c r="E10" s="148" t="s">
        <v>60</v>
      </c>
      <c r="F10" s="148" t="s">
        <v>87</v>
      </c>
      <c r="G10" s="148" t="s">
        <v>88</v>
      </c>
      <c r="H10" s="150" t="s">
        <v>56</v>
      </c>
      <c r="I10" s="158" t="s">
        <v>87</v>
      </c>
      <c r="J10" s="158">
        <v>43738</v>
      </c>
      <c r="K10" s="75">
        <f t="shared" si="0"/>
        <v>62</v>
      </c>
      <c r="L10" s="159" t="s">
        <v>46</v>
      </c>
      <c r="M10" s="115">
        <f t="shared" si="8"/>
        <v>374.58333333333326</v>
      </c>
      <c r="N10" s="160"/>
      <c r="P10" s="161">
        <v>20190731</v>
      </c>
      <c r="Q10" s="171">
        <f t="shared" si="2"/>
        <v>62</v>
      </c>
      <c r="R10" s="172">
        <f t="shared" si="3"/>
        <v>369.4520547945205</v>
      </c>
      <c r="S10" s="140" t="str">
        <f>VLOOKUP(C10,'[2]明细表（最终)'!$O$3:$P$155,2,0)</f>
        <v>20190630</v>
      </c>
      <c r="T10" s="140">
        <f>VLOOKUP(C10,'[3]明细表（最终)'!$T$3:$U$146,2,0)</f>
        <v>20190331</v>
      </c>
      <c r="U10" s="140">
        <f>VLOOKUP(C10,'[4]2018年度千分制目标考核指标与评价说明表'!$S$3:$T$490,2,0)</f>
        <v>20181231</v>
      </c>
      <c r="V10" s="173">
        <f>VLOOKUP(C10,'[5]明细定稿 (2)'!$C$3:$H$445,6,0)</f>
        <v>43363</v>
      </c>
      <c r="W10" s="140" t="str">
        <f>VLOOKUP(C10,'[6]汇总明细表'!$T$4:$U$476,2,0)</f>
        <v>2017-12-30</v>
      </c>
      <c r="Y10" s="148" t="s">
        <v>85</v>
      </c>
      <c r="Z10" s="148">
        <v>20190731</v>
      </c>
      <c r="AA10" s="140" t="str">
        <f t="shared" si="4"/>
        <v>徐红纳20190731</v>
      </c>
      <c r="AB10" s="140" t="str">
        <f t="shared" si="5"/>
        <v>50000</v>
      </c>
      <c r="AC10" s="140" t="str">
        <f t="shared" si="6"/>
        <v>熊湘华20171027</v>
      </c>
      <c r="AD10" s="175" t="s">
        <v>89</v>
      </c>
      <c r="AE10" s="175" t="s">
        <v>44</v>
      </c>
      <c r="AF10" s="175" t="s">
        <v>90</v>
      </c>
      <c r="AG10" s="175" t="s">
        <v>46</v>
      </c>
      <c r="AH10" s="140" t="str">
        <f t="shared" si="7"/>
        <v>4.35</v>
      </c>
      <c r="AI10" s="140" t="str">
        <f>VLOOKUP(C10,'[1]附件 系统外公开招考机关工作人员专业资格条件'!$H$4:$H$6155,1,0)</f>
        <v>徐红纳</v>
      </c>
      <c r="AJ10" s="140" t="str">
        <f>VLOOKUP(D10,'[1]附件 系统外公开招考机关工作人员专业资格条件'!$I$4:$I$6155,1,0)</f>
        <v>430611198107244549</v>
      </c>
    </row>
    <row r="11" spans="1:36" s="140" customFormat="1" ht="24.75" customHeight="1">
      <c r="A11" s="147">
        <v>9</v>
      </c>
      <c r="B11" s="148" t="s">
        <v>8</v>
      </c>
      <c r="C11" s="148" t="s">
        <v>91</v>
      </c>
      <c r="D11" s="149" t="s">
        <v>92</v>
      </c>
      <c r="E11" s="148" t="s">
        <v>38</v>
      </c>
      <c r="F11" s="148" t="s">
        <v>93</v>
      </c>
      <c r="G11" s="148" t="s">
        <v>94</v>
      </c>
      <c r="H11" s="150" t="s">
        <v>56</v>
      </c>
      <c r="I11" s="158" t="s">
        <v>93</v>
      </c>
      <c r="J11" s="158">
        <v>43738</v>
      </c>
      <c r="K11" s="75">
        <f t="shared" si="0"/>
        <v>56</v>
      </c>
      <c r="L11" s="159" t="s">
        <v>46</v>
      </c>
      <c r="M11" s="115">
        <f t="shared" si="8"/>
        <v>202.99999999999997</v>
      </c>
      <c r="N11" s="160"/>
      <c r="P11" s="161">
        <v>20190806</v>
      </c>
      <c r="Q11" s="171">
        <f t="shared" si="2"/>
        <v>56</v>
      </c>
      <c r="R11" s="172">
        <f t="shared" si="3"/>
        <v>200.21917808219175</v>
      </c>
      <c r="S11" s="140" t="str">
        <f>VLOOKUP(C11,'[2]明细表（最终)'!$O$3:$P$155,2,0)</f>
        <v>20190421</v>
      </c>
      <c r="T11" s="140">
        <f>VLOOKUP(C11,'[3]明细表（最终)'!$T$3:$U$146,2,0)</f>
        <v>20190331</v>
      </c>
      <c r="U11" s="140">
        <f>VLOOKUP(C11,'[4]2018年度千分制目标考核指标与评价说明表'!$S$3:$T$490,2,0)</f>
        <v>20181231</v>
      </c>
      <c r="V11" s="173">
        <f>VLOOKUP(C11,'[5]明细定稿 (2)'!$C$3:$H$445,6,0)</f>
        <v>43363</v>
      </c>
      <c r="W11" s="140" t="e">
        <f>VLOOKUP(C11,'[6]汇总明细表'!$T$4:$U$476,2,0)</f>
        <v>#N/A</v>
      </c>
      <c r="Y11" s="148" t="s">
        <v>91</v>
      </c>
      <c r="Z11" s="148">
        <v>20190806</v>
      </c>
      <c r="AA11" s="140" t="str">
        <f t="shared" si="4"/>
        <v>陈昌华20190806</v>
      </c>
      <c r="AB11" s="140" t="str">
        <f t="shared" si="5"/>
        <v>30000</v>
      </c>
      <c r="AC11" s="140" t="str">
        <f t="shared" si="6"/>
        <v>刘冬梅20171025</v>
      </c>
      <c r="AD11" s="175" t="s">
        <v>95</v>
      </c>
      <c r="AE11" s="175" t="s">
        <v>44</v>
      </c>
      <c r="AF11" s="175" t="s">
        <v>45</v>
      </c>
      <c r="AG11" s="175" t="s">
        <v>46</v>
      </c>
      <c r="AH11" s="140">
        <f t="shared" si="7"/>
        <v>4.35</v>
      </c>
      <c r="AI11" s="140" t="str">
        <f>VLOOKUP(C11,'[1]附件 系统外公开招考机关工作人员专业资格条件'!$H$4:$H$6155,1,0)</f>
        <v>陈昌华</v>
      </c>
      <c r="AJ11" s="140" t="str">
        <f>VLOOKUP(D11,'[1]附件 系统外公开招考机关工作人员专业资格条件'!$I$4:$I$6155,1,0)</f>
        <v>430611196204200012</v>
      </c>
    </row>
    <row r="12" spans="1:36" s="140" customFormat="1" ht="24.75" customHeight="1">
      <c r="A12" s="147">
        <v>10</v>
      </c>
      <c r="B12" s="148" t="s">
        <v>8</v>
      </c>
      <c r="C12" s="148" t="s">
        <v>96</v>
      </c>
      <c r="D12" s="149" t="s">
        <v>97</v>
      </c>
      <c r="E12" s="148" t="s">
        <v>74</v>
      </c>
      <c r="F12" s="148" t="s">
        <v>98</v>
      </c>
      <c r="G12" s="148" t="s">
        <v>99</v>
      </c>
      <c r="H12" s="150" t="s">
        <v>56</v>
      </c>
      <c r="I12" s="158" t="s">
        <v>98</v>
      </c>
      <c r="J12" s="158">
        <v>43738</v>
      </c>
      <c r="K12" s="75">
        <f t="shared" si="0"/>
        <v>25</v>
      </c>
      <c r="L12" s="159" t="s">
        <v>46</v>
      </c>
      <c r="M12" s="115">
        <f t="shared" si="8"/>
        <v>120.83333333333334</v>
      </c>
      <c r="N12" s="160"/>
      <c r="P12" s="161">
        <v>20190906</v>
      </c>
      <c r="Q12" s="171">
        <f t="shared" si="2"/>
        <v>25</v>
      </c>
      <c r="R12" s="172">
        <f t="shared" si="3"/>
        <v>119.17808219178082</v>
      </c>
      <c r="S12" s="140">
        <f>VLOOKUP(C12,'[2]明细表（最终)'!$O$3:$P$155,2,0)</f>
        <v>20190630</v>
      </c>
      <c r="T12" s="140">
        <f>VLOOKUP(C12,'[3]明细表（最终)'!$T$3:$U$146,2,0)</f>
        <v>20190331</v>
      </c>
      <c r="U12" s="140">
        <f>VLOOKUP(C12,'[4]2018年度千分制目标考核指标与评价说明表'!$S$3:$T$490,2,0)</f>
        <v>20181231</v>
      </c>
      <c r="V12" s="173">
        <f>VLOOKUP(C12,'[5]明细定稿 (2)'!$C$3:$H$445,6,0)</f>
        <v>43363</v>
      </c>
      <c r="W12" s="173">
        <f>VLOOKUP(C12,'[6]汇总明细表'!$T$4:$U$476,2,0)</f>
        <v>43204</v>
      </c>
      <c r="X12" s="173"/>
      <c r="Y12" s="148" t="s">
        <v>96</v>
      </c>
      <c r="Z12" s="148">
        <v>20190906</v>
      </c>
      <c r="AA12" s="140" t="str">
        <f t="shared" si="4"/>
        <v>段加军20190906</v>
      </c>
      <c r="AB12" s="140" t="str">
        <f t="shared" si="5"/>
        <v>40000</v>
      </c>
      <c r="AC12" s="140" t="str">
        <f t="shared" si="6"/>
        <v>郭智红20171025</v>
      </c>
      <c r="AD12" s="175" t="s">
        <v>100</v>
      </c>
      <c r="AE12" s="175" t="s">
        <v>44</v>
      </c>
      <c r="AF12" s="175" t="s">
        <v>45</v>
      </c>
      <c r="AG12" s="175" t="s">
        <v>46</v>
      </c>
      <c r="AH12" s="140">
        <f t="shared" si="7"/>
        <v>4.35</v>
      </c>
      <c r="AI12" s="140" t="str">
        <f>VLOOKUP(C12,'[1]附件 系统外公开招考机关工作人员专业资格条件'!$H$4:$H$6155,1,0)</f>
        <v>段加军</v>
      </c>
      <c r="AJ12" s="140" t="e">
        <f>VLOOKUP(D12,'[1]附件 系统外公开招考机关工作人员专业资格条件'!$I$4:$I$6155,1,0)</f>
        <v>#N/A</v>
      </c>
    </row>
    <row r="13" spans="1:36" s="140" customFormat="1" ht="24.75" customHeight="1">
      <c r="A13" s="147">
        <v>11</v>
      </c>
      <c r="B13" s="148" t="s">
        <v>8</v>
      </c>
      <c r="C13" s="148" t="s">
        <v>101</v>
      </c>
      <c r="D13" s="149" t="s">
        <v>102</v>
      </c>
      <c r="E13" s="148" t="s">
        <v>60</v>
      </c>
      <c r="F13" s="148" t="s">
        <v>103</v>
      </c>
      <c r="G13" s="148" t="s">
        <v>104</v>
      </c>
      <c r="H13" s="150" t="s">
        <v>56</v>
      </c>
      <c r="I13" s="158" t="s">
        <v>103</v>
      </c>
      <c r="J13" s="158">
        <v>43738</v>
      </c>
      <c r="K13" s="75">
        <f t="shared" si="0"/>
        <v>20</v>
      </c>
      <c r="L13" s="159" t="s">
        <v>46</v>
      </c>
      <c r="M13" s="115">
        <f t="shared" si="8"/>
        <v>120.83333333333334</v>
      </c>
      <c r="N13" s="160"/>
      <c r="P13" s="161">
        <v>20190911</v>
      </c>
      <c r="Q13" s="171">
        <f t="shared" si="2"/>
        <v>20</v>
      </c>
      <c r="R13" s="172">
        <f t="shared" si="3"/>
        <v>119.17808219178082</v>
      </c>
      <c r="S13" s="140">
        <f>VLOOKUP(C13,'[2]明细表（最终)'!$O$3:$P$155,2,0)</f>
        <v>20190601</v>
      </c>
      <c r="T13" s="140">
        <f>VLOOKUP(C13,'[3]明细表（最终)'!$T$3:$U$146,2,0)</f>
        <v>20190331</v>
      </c>
      <c r="U13" s="140">
        <f>VLOOKUP(C13,'[4]2018年度千分制目标考核指标与评价说明表'!$S$3:$T$490,2,0)</f>
        <v>20181231</v>
      </c>
      <c r="V13" s="173">
        <f>VLOOKUP(C13,'[5]明细定稿 (2)'!$C$3:$H$445,6,0)</f>
        <v>43363</v>
      </c>
      <c r="W13" s="140" t="e">
        <f>VLOOKUP(C13,'[6]汇总明细表'!$T$4:$U$476,2,0)</f>
        <v>#N/A</v>
      </c>
      <c r="Y13" s="148" t="s">
        <v>101</v>
      </c>
      <c r="Z13" s="148">
        <v>20190911</v>
      </c>
      <c r="AA13" s="140" t="str">
        <f t="shared" si="4"/>
        <v>夏国华20190911</v>
      </c>
      <c r="AB13" s="140" t="str">
        <f t="shared" si="5"/>
        <v>50000</v>
      </c>
      <c r="AC13" s="140" t="str">
        <f t="shared" si="6"/>
        <v>汤金芳20171026</v>
      </c>
      <c r="AD13" s="175" t="s">
        <v>105</v>
      </c>
      <c r="AE13" s="175" t="s">
        <v>44</v>
      </c>
      <c r="AF13" s="175" t="s">
        <v>64</v>
      </c>
      <c r="AG13" s="175" t="s">
        <v>46</v>
      </c>
      <c r="AH13" s="140">
        <f t="shared" si="7"/>
        <v>4.35</v>
      </c>
      <c r="AI13" s="140" t="str">
        <f>VLOOKUP(C13,'[1]附件 系统外公开招考机关工作人员专业资格条件'!$H$4:$H$6155,1,0)</f>
        <v>夏国华</v>
      </c>
      <c r="AJ13" s="140" t="e">
        <f>VLOOKUP(D13,'[1]附件 系统外公开招考机关工作人员专业资格条件'!$I$4:$I$6155,1,0)</f>
        <v>#N/A</v>
      </c>
    </row>
    <row r="14" spans="1:36" s="140" customFormat="1" ht="24.75" customHeight="1">
      <c r="A14" s="147">
        <v>12</v>
      </c>
      <c r="B14" s="148" t="s">
        <v>8</v>
      </c>
      <c r="C14" s="148" t="s">
        <v>106</v>
      </c>
      <c r="D14" s="149" t="s">
        <v>107</v>
      </c>
      <c r="E14" s="148" t="s">
        <v>38</v>
      </c>
      <c r="F14" s="148" t="s">
        <v>108</v>
      </c>
      <c r="G14" s="148" t="s">
        <v>109</v>
      </c>
      <c r="H14" s="150" t="s">
        <v>56</v>
      </c>
      <c r="I14" s="158" t="s">
        <v>108</v>
      </c>
      <c r="J14" s="158">
        <v>43738</v>
      </c>
      <c r="K14" s="75">
        <f t="shared" si="0"/>
        <v>19</v>
      </c>
      <c r="L14" s="159" t="s">
        <v>46</v>
      </c>
      <c r="M14" s="115">
        <f t="shared" si="8"/>
        <v>68.875</v>
      </c>
      <c r="N14" s="160"/>
      <c r="P14" s="161">
        <v>20190912</v>
      </c>
      <c r="Q14" s="171">
        <f t="shared" si="2"/>
        <v>19</v>
      </c>
      <c r="R14" s="172">
        <f t="shared" si="3"/>
        <v>67.93150684931507</v>
      </c>
      <c r="S14" s="174" t="e">
        <f>VLOOKUP(C14,'[2]明细表（最终)'!$O$3:$P$155,2,0)</f>
        <v>#N/A</v>
      </c>
      <c r="T14" s="140" t="e">
        <f>VLOOKUP(C14,'[3]明细表（最终)'!$T$3:$U$146,2,0)</f>
        <v>#N/A</v>
      </c>
      <c r="U14" s="140" t="e">
        <f>VLOOKUP(C14,'[4]2018年度千分制目标考核指标与评价说明表'!$S$3:$T$490,2,0)</f>
        <v>#N/A</v>
      </c>
      <c r="V14" s="173" t="e">
        <f>VLOOKUP(C14,'[5]明细定稿 (2)'!$C$3:$H$445,6,0)</f>
        <v>#N/A</v>
      </c>
      <c r="W14" s="140" t="str">
        <f>VLOOKUP(C14,'[6]汇总明细表'!$T$4:$U$476,2,0)</f>
        <v>2018-03-21</v>
      </c>
      <c r="Y14" s="148" t="s">
        <v>106</v>
      </c>
      <c r="Z14" s="148">
        <v>20190912</v>
      </c>
      <c r="AA14" s="140" t="str">
        <f t="shared" si="4"/>
        <v>何光林20190912</v>
      </c>
      <c r="AB14" s="140" t="str">
        <f t="shared" si="5"/>
        <v>30000</v>
      </c>
      <c r="AC14" s="140" t="str">
        <f t="shared" si="6"/>
        <v>杨辉20190808</v>
      </c>
      <c r="AD14" s="175" t="s">
        <v>110</v>
      </c>
      <c r="AE14" s="175" t="s">
        <v>44</v>
      </c>
      <c r="AF14" s="175" t="s">
        <v>111</v>
      </c>
      <c r="AG14" s="175">
        <v>4.35</v>
      </c>
      <c r="AH14" s="140">
        <f t="shared" si="7"/>
        <v>4.35</v>
      </c>
      <c r="AI14" s="140" t="str">
        <f>VLOOKUP(C14,'[1]附件 系统外公开招考机关工作人员专业资格条件'!$H$4:$H$6155,1,0)</f>
        <v>何光林</v>
      </c>
      <c r="AJ14" s="140" t="e">
        <f>VLOOKUP(D14,'[1]附件 系统外公开招考机关工作人员专业资格条件'!$I$4:$I$6155,1,0)</f>
        <v>#N/A</v>
      </c>
    </row>
    <row r="15" spans="1:36" s="140" customFormat="1" ht="24.75" customHeight="1">
      <c r="A15" s="147">
        <v>13</v>
      </c>
      <c r="B15" s="148" t="s">
        <v>8</v>
      </c>
      <c r="C15" s="148" t="s">
        <v>96</v>
      </c>
      <c r="D15" s="149" t="s">
        <v>97</v>
      </c>
      <c r="E15" s="148" t="s">
        <v>38</v>
      </c>
      <c r="F15" s="151">
        <v>43356</v>
      </c>
      <c r="G15" s="151">
        <v>43721</v>
      </c>
      <c r="H15" s="150" t="s">
        <v>56</v>
      </c>
      <c r="I15" s="158">
        <v>43646</v>
      </c>
      <c r="J15" s="158">
        <v>43707</v>
      </c>
      <c r="K15" s="75">
        <f t="shared" si="0"/>
        <v>62</v>
      </c>
      <c r="L15" s="159">
        <v>4.35</v>
      </c>
      <c r="M15" s="115">
        <f t="shared" si="8"/>
        <v>224.74999999999997</v>
      </c>
      <c r="N15" s="160"/>
      <c r="P15" s="161">
        <v>20190630</v>
      </c>
      <c r="Q15" s="171">
        <f t="shared" si="2"/>
        <v>62</v>
      </c>
      <c r="R15" s="172">
        <f t="shared" si="3"/>
        <v>221.6712328767123</v>
      </c>
      <c r="S15" s="140">
        <f>VLOOKUP(C15,'[2]明细表（最终)'!$O$3:$P$155,2,0)</f>
        <v>20190630</v>
      </c>
      <c r="T15" s="140">
        <f>VLOOKUP(C15,'[3]明细表（最终)'!$T$3:$U$146,2,0)</f>
        <v>20190331</v>
      </c>
      <c r="U15" s="140">
        <f>VLOOKUP(C15,'[4]2018年度千分制目标考核指标与评价说明表'!$S$3:$T$490,2,0)</f>
        <v>20181231</v>
      </c>
      <c r="V15" s="173">
        <f>VLOOKUP(C15,'[5]明细定稿 (2)'!$C$3:$H$445,6,0)</f>
        <v>43363</v>
      </c>
      <c r="W15" s="173">
        <f>VLOOKUP(C15,'[6]汇总明细表'!$T$4:$U$476,2,0)</f>
        <v>43204</v>
      </c>
      <c r="X15" s="173"/>
      <c r="Y15" s="148" t="s">
        <v>96</v>
      </c>
      <c r="Z15" s="148">
        <v>20180913</v>
      </c>
      <c r="AA15" s="140" t="str">
        <f t="shared" si="4"/>
        <v>段加军20180913</v>
      </c>
      <c r="AB15" s="140" t="str">
        <f t="shared" si="5"/>
        <v>30000</v>
      </c>
      <c r="AC15" s="140" t="str">
        <f t="shared" si="6"/>
        <v>杨兵役20190808</v>
      </c>
      <c r="AD15" s="175" t="s">
        <v>112</v>
      </c>
      <c r="AE15" s="175" t="s">
        <v>44</v>
      </c>
      <c r="AF15" s="175" t="s">
        <v>111</v>
      </c>
      <c r="AG15" s="175">
        <v>4.35</v>
      </c>
      <c r="AH15" s="140" t="str">
        <f t="shared" si="7"/>
        <v>4.35</v>
      </c>
      <c r="AI15" s="140" t="str">
        <f>VLOOKUP(C15,'[1]附件 系统外公开招考机关工作人员专业资格条件'!$H$4:$H$6155,1,0)</f>
        <v>段加军</v>
      </c>
      <c r="AJ15" s="140" t="e">
        <f>VLOOKUP(D15,'[1]附件 系统外公开招考机关工作人员专业资格条件'!$I$4:$I$6155,1,0)</f>
        <v>#N/A</v>
      </c>
    </row>
    <row r="16" spans="1:36" s="140" customFormat="1" ht="24.75" customHeight="1">
      <c r="A16" s="147">
        <v>14</v>
      </c>
      <c r="B16" s="148" t="s">
        <v>8</v>
      </c>
      <c r="C16" s="148" t="s">
        <v>113</v>
      </c>
      <c r="D16" s="149" t="s">
        <v>114</v>
      </c>
      <c r="E16" s="148" t="s">
        <v>60</v>
      </c>
      <c r="F16" s="151">
        <v>43356</v>
      </c>
      <c r="G16" s="151">
        <v>43721</v>
      </c>
      <c r="H16" s="150" t="s">
        <v>56</v>
      </c>
      <c r="I16" s="158">
        <v>43646</v>
      </c>
      <c r="J16" s="158">
        <v>43717</v>
      </c>
      <c r="K16" s="75">
        <f t="shared" si="0"/>
        <v>72</v>
      </c>
      <c r="L16" s="159">
        <v>4.35</v>
      </c>
      <c r="M16" s="115">
        <f t="shared" si="8"/>
        <v>434.99999999999994</v>
      </c>
      <c r="N16" s="160"/>
      <c r="P16" s="161">
        <v>20190630</v>
      </c>
      <c r="Q16" s="171">
        <f t="shared" si="2"/>
        <v>72</v>
      </c>
      <c r="R16" s="172">
        <f t="shared" si="3"/>
        <v>429.04109589041093</v>
      </c>
      <c r="S16" s="140" t="str">
        <f>VLOOKUP(C16,'[2]明细表（最终)'!$O$3:$P$155,2,0)</f>
        <v>20190630</v>
      </c>
      <c r="T16" s="140">
        <f>VLOOKUP(C16,'[3]明细表（最终)'!$T$3:$U$146,2,0)</f>
        <v>20190331</v>
      </c>
      <c r="U16" s="140">
        <f>VLOOKUP(C16,'[4]2018年度千分制目标考核指标与评价说明表'!$S$3:$T$490,2,0)</f>
        <v>20181231</v>
      </c>
      <c r="V16" s="173">
        <f>VLOOKUP(C16,'[5]明细定稿 (2)'!$C$3:$H$445,6,0)</f>
        <v>43363</v>
      </c>
      <c r="W16" s="140" t="e">
        <f>VLOOKUP(C16,'[6]汇总明细表'!$T$4:$U$476,2,0)</f>
        <v>#N/A</v>
      </c>
      <c r="Y16" s="148" t="s">
        <v>113</v>
      </c>
      <c r="Z16" s="148">
        <v>20180913</v>
      </c>
      <c r="AA16" s="140" t="str">
        <f t="shared" si="4"/>
        <v>薛乐书20180913</v>
      </c>
      <c r="AB16" s="140" t="str">
        <f t="shared" si="5"/>
        <v>50000</v>
      </c>
      <c r="AC16" s="140" t="str">
        <f t="shared" si="6"/>
        <v>杨辉20161019</v>
      </c>
      <c r="AD16" s="175" t="s">
        <v>110</v>
      </c>
      <c r="AE16" s="175" t="s">
        <v>44</v>
      </c>
      <c r="AF16" s="175" t="s">
        <v>115</v>
      </c>
      <c r="AG16" s="175" t="s">
        <v>46</v>
      </c>
      <c r="AH16" s="140" t="str">
        <f t="shared" si="7"/>
        <v>4.35</v>
      </c>
      <c r="AI16" s="140" t="str">
        <f>VLOOKUP(C16,'[1]附件 系统外公开招考机关工作人员专业资格条件'!$H$4:$H$6155,1,0)</f>
        <v>薛乐书</v>
      </c>
      <c r="AJ16" s="140" t="str">
        <f>VLOOKUP(D16,'[1]附件 系统外公开招考机关工作人员专业资格条件'!$I$4:$I$6155,1,0)</f>
        <v>430611197002185576</v>
      </c>
    </row>
    <row r="17" spans="1:36" s="140" customFormat="1" ht="24.75" customHeight="1">
      <c r="A17" s="147">
        <v>15</v>
      </c>
      <c r="B17" s="148" t="s">
        <v>8</v>
      </c>
      <c r="C17" s="148" t="s">
        <v>116</v>
      </c>
      <c r="D17" s="149" t="s">
        <v>117</v>
      </c>
      <c r="E17" s="148" t="s">
        <v>38</v>
      </c>
      <c r="F17" s="151">
        <v>42619</v>
      </c>
      <c r="G17" s="151">
        <v>43716</v>
      </c>
      <c r="H17" s="150" t="s">
        <v>118</v>
      </c>
      <c r="I17" s="158">
        <v>43646</v>
      </c>
      <c r="J17" s="158">
        <v>43713</v>
      </c>
      <c r="K17" s="75">
        <f t="shared" si="0"/>
        <v>68</v>
      </c>
      <c r="L17" s="159">
        <v>4.75</v>
      </c>
      <c r="M17" s="115">
        <f t="shared" si="8"/>
        <v>269.1666666666667</v>
      </c>
      <c r="N17" s="160"/>
      <c r="O17" s="140">
        <v>20190908</v>
      </c>
      <c r="P17" s="161">
        <v>20190630</v>
      </c>
      <c r="Q17" s="171">
        <f t="shared" si="2"/>
        <v>68</v>
      </c>
      <c r="R17" s="172">
        <f t="shared" si="3"/>
        <v>265.47945205479454</v>
      </c>
      <c r="S17" s="140">
        <f>VLOOKUP(C17,'[2]明细表（最终)'!$O$3:$P$155,2,0)</f>
        <v>20190630</v>
      </c>
      <c r="T17" s="140">
        <f>VLOOKUP(C17,'[3]明细表（最终)'!$T$3:$U$146,2,0)</f>
        <v>20190331</v>
      </c>
      <c r="U17" s="140">
        <f>VLOOKUP(C17,'[4]2018年度千分制目标考核指标与评价说明表'!$S$3:$T$490,2,0)</f>
        <v>20181231</v>
      </c>
      <c r="V17" s="173">
        <f>VLOOKUP(C17,'[5]明细定稿 (2)'!$C$3:$H$445,6,0)</f>
        <v>43321</v>
      </c>
      <c r="W17" s="140" t="str">
        <f>VLOOKUP(C17,'[6]汇总明细表'!$T$4:$U$476,2,0)</f>
        <v>2017-12-30</v>
      </c>
      <c r="Y17" s="176" t="s">
        <v>116</v>
      </c>
      <c r="Z17" s="176">
        <v>20160906</v>
      </c>
      <c r="AA17" s="140" t="str">
        <f t="shared" si="4"/>
        <v>周春莲20160906</v>
      </c>
      <c r="AB17" s="140" t="e">
        <f t="shared" si="5"/>
        <v>#N/A</v>
      </c>
      <c r="AC17" s="140" t="str">
        <f t="shared" si="6"/>
        <v>熊绍湖20170518</v>
      </c>
      <c r="AD17" s="175" t="s">
        <v>119</v>
      </c>
      <c r="AE17" s="175" t="s">
        <v>44</v>
      </c>
      <c r="AF17" s="175" t="s">
        <v>120</v>
      </c>
      <c r="AG17" s="175" t="s">
        <v>42</v>
      </c>
      <c r="AH17" s="140" t="e">
        <f t="shared" si="7"/>
        <v>#N/A</v>
      </c>
      <c r="AI17" s="140" t="str">
        <f>VLOOKUP(C17,'[1]附件 系统外公开招考机关工作人员专业资格条件'!$H$4:$H$6155,1,0)</f>
        <v>周春莲</v>
      </c>
      <c r="AJ17" s="140" t="e">
        <f>VLOOKUP(D17,'[1]附件 系统外公开招考机关工作人员专业资格条件'!$I$4:$I$6155,1,0)</f>
        <v>#N/A</v>
      </c>
    </row>
    <row r="18" spans="1:36" s="140" customFormat="1" ht="24.75" customHeight="1">
      <c r="A18" s="147">
        <v>16</v>
      </c>
      <c r="B18" s="148" t="s">
        <v>8</v>
      </c>
      <c r="C18" s="148" t="s">
        <v>101</v>
      </c>
      <c r="D18" s="149" t="s">
        <v>102</v>
      </c>
      <c r="E18" s="148" t="s">
        <v>60</v>
      </c>
      <c r="F18" s="151">
        <v>43322</v>
      </c>
      <c r="G18" s="151">
        <v>43687</v>
      </c>
      <c r="H18" s="150" t="s">
        <v>56</v>
      </c>
      <c r="I18" s="158">
        <v>43646</v>
      </c>
      <c r="J18" s="158">
        <v>43655</v>
      </c>
      <c r="K18" s="75">
        <f t="shared" si="0"/>
        <v>10</v>
      </c>
      <c r="L18" s="159">
        <v>4.35</v>
      </c>
      <c r="M18" s="115">
        <f t="shared" si="8"/>
        <v>60.41666666666667</v>
      </c>
      <c r="N18" s="160"/>
      <c r="P18" s="161">
        <v>20190630</v>
      </c>
      <c r="Q18" s="171">
        <f t="shared" si="2"/>
        <v>10</v>
      </c>
      <c r="R18" s="172">
        <f t="shared" si="3"/>
        <v>59.58904109589041</v>
      </c>
      <c r="S18" s="140">
        <f>VLOOKUP(C18,'[2]明细表（最终)'!$O$3:$P$155,2,0)</f>
        <v>20190601</v>
      </c>
      <c r="T18" s="140">
        <f>VLOOKUP(C18,'[3]明细表（最终)'!$T$3:$U$146,2,0)</f>
        <v>20190331</v>
      </c>
      <c r="U18" s="140">
        <f>VLOOKUP(C18,'[4]2018年度千分制目标考核指标与评价说明表'!$S$3:$T$490,2,0)</f>
        <v>20181231</v>
      </c>
      <c r="V18" s="173">
        <f>VLOOKUP(C18,'[5]明细定稿 (2)'!$C$3:$H$445,6,0)</f>
        <v>43363</v>
      </c>
      <c r="W18" s="140" t="e">
        <f>VLOOKUP(C18,'[6]汇总明细表'!$T$4:$U$476,2,0)</f>
        <v>#N/A</v>
      </c>
      <c r="Y18" s="148" t="s">
        <v>101</v>
      </c>
      <c r="Z18" s="148">
        <v>20180810</v>
      </c>
      <c r="AA18" s="140" t="str">
        <f t="shared" si="4"/>
        <v>夏国华20180810</v>
      </c>
      <c r="AB18" s="140" t="str">
        <f t="shared" si="5"/>
        <v>50000</v>
      </c>
      <c r="AC18" s="140" t="str">
        <f t="shared" si="6"/>
        <v>冯光炎20170519</v>
      </c>
      <c r="AD18" s="175" t="s">
        <v>121</v>
      </c>
      <c r="AE18" s="175" t="s">
        <v>122</v>
      </c>
      <c r="AF18" s="175" t="s">
        <v>123</v>
      </c>
      <c r="AG18" s="175" t="s">
        <v>42</v>
      </c>
      <c r="AH18" s="140" t="str">
        <f t="shared" si="7"/>
        <v>4.35</v>
      </c>
      <c r="AI18" s="140" t="str">
        <f>VLOOKUP(C18,'[1]附件 系统外公开招考机关工作人员专业资格条件'!$H$4:$H$6155,1,0)</f>
        <v>夏国华</v>
      </c>
      <c r="AJ18" s="140" t="e">
        <f>VLOOKUP(D18,'[1]附件 系统外公开招考机关工作人员专业资格条件'!$I$4:$I$6155,1,0)</f>
        <v>#N/A</v>
      </c>
    </row>
    <row r="19" spans="1:36" s="140" customFormat="1" ht="24.75" customHeight="1">
      <c r="A19" s="147">
        <v>17</v>
      </c>
      <c r="B19" s="148" t="s">
        <v>8</v>
      </c>
      <c r="C19" s="148" t="s">
        <v>124</v>
      </c>
      <c r="D19" s="149" t="s">
        <v>125</v>
      </c>
      <c r="E19" s="148" t="s">
        <v>60</v>
      </c>
      <c r="F19" s="151">
        <v>43315</v>
      </c>
      <c r="G19" s="151">
        <v>43680</v>
      </c>
      <c r="H19" s="150" t="s">
        <v>56</v>
      </c>
      <c r="I19" s="158">
        <v>43646</v>
      </c>
      <c r="J19" s="158">
        <v>43679</v>
      </c>
      <c r="K19" s="75">
        <f t="shared" si="0"/>
        <v>34</v>
      </c>
      <c r="L19" s="159">
        <v>4.35</v>
      </c>
      <c r="M19" s="115">
        <f t="shared" si="8"/>
        <v>205.41666666666663</v>
      </c>
      <c r="N19" s="160"/>
      <c r="P19" s="161">
        <v>20190630</v>
      </c>
      <c r="Q19" s="171">
        <f t="shared" si="2"/>
        <v>34</v>
      </c>
      <c r="R19" s="172">
        <f t="shared" si="3"/>
        <v>202.60273972602738</v>
      </c>
      <c r="S19" s="140">
        <f>VLOOKUP(C19,'[2]明细表（最终)'!$O$3:$P$155,2,0)</f>
        <v>20190630</v>
      </c>
      <c r="T19" s="140">
        <f>VLOOKUP(C19,'[3]明细表（最终)'!$T$3:$U$146,2,0)</f>
        <v>20190331</v>
      </c>
      <c r="U19" s="140">
        <f>VLOOKUP(C19,'[4]2018年度千分制目标考核指标与评价说明表'!$S$3:$T$490,2,0)</f>
        <v>20181231</v>
      </c>
      <c r="V19" s="173">
        <f>VLOOKUP(C19,'[5]明细定稿 (2)'!$C$3:$H$445,6,0)</f>
        <v>43363</v>
      </c>
      <c r="W19" s="140" t="e">
        <f>VLOOKUP(C19,'[6]汇总明细表'!$T$4:$U$476,2,0)</f>
        <v>#N/A</v>
      </c>
      <c r="Y19" s="148" t="s">
        <v>124</v>
      </c>
      <c r="Z19" s="148">
        <v>20180803</v>
      </c>
      <c r="AA19" s="140" t="str">
        <f t="shared" si="4"/>
        <v>陈元秋20180803</v>
      </c>
      <c r="AB19" s="140" t="str">
        <f t="shared" si="5"/>
        <v>50000</v>
      </c>
      <c r="AC19" s="140" t="str">
        <f t="shared" si="6"/>
        <v>杨兵役20170522</v>
      </c>
      <c r="AD19" s="175" t="s">
        <v>112</v>
      </c>
      <c r="AE19" s="175" t="s">
        <v>44</v>
      </c>
      <c r="AF19" s="175" t="s">
        <v>126</v>
      </c>
      <c r="AG19" s="175" t="s">
        <v>42</v>
      </c>
      <c r="AH19" s="140" t="str">
        <f t="shared" si="7"/>
        <v>4.35</v>
      </c>
      <c r="AI19" s="140" t="str">
        <f>VLOOKUP(C19,'[1]附件 系统外公开招考机关工作人员专业资格条件'!$H$4:$H$6155,1,0)</f>
        <v>陈元秋</v>
      </c>
      <c r="AJ19" s="140" t="str">
        <f>VLOOKUP(D19,'[1]附件 系统外公开招考机关工作人员专业资格条件'!$I$4:$I$6155,1,0)</f>
        <v>430626196708207511</v>
      </c>
    </row>
    <row r="20" spans="1:36" s="140" customFormat="1" ht="24.75" customHeight="1">
      <c r="A20" s="147">
        <v>18</v>
      </c>
      <c r="B20" s="97" t="s">
        <v>8</v>
      </c>
      <c r="C20" s="97" t="s">
        <v>127</v>
      </c>
      <c r="D20" s="152" t="s">
        <v>128</v>
      </c>
      <c r="E20" s="97" t="s">
        <v>129</v>
      </c>
      <c r="F20" s="97" t="s">
        <v>130</v>
      </c>
      <c r="G20" s="153" t="s">
        <v>131</v>
      </c>
      <c r="H20" s="150" t="s">
        <v>56</v>
      </c>
      <c r="I20" s="162">
        <v>43647</v>
      </c>
      <c r="J20" s="151">
        <v>43738</v>
      </c>
      <c r="K20" s="97">
        <v>92</v>
      </c>
      <c r="L20" s="123">
        <v>4.35</v>
      </c>
      <c r="M20" s="115">
        <f t="shared" si="8"/>
        <v>222.33333333333331</v>
      </c>
      <c r="N20" s="160"/>
      <c r="P20" s="161">
        <v>20190701</v>
      </c>
      <c r="Q20" s="171">
        <f t="shared" si="2"/>
        <v>92</v>
      </c>
      <c r="R20" s="172">
        <f t="shared" si="3"/>
        <v>219.28767123287668</v>
      </c>
      <c r="S20" s="140" t="str">
        <f>VLOOKUP(C20,'[2]明细表（最终)'!$O$3:$P$155,2,0)</f>
        <v>20190630</v>
      </c>
      <c r="T20" s="140">
        <f>VLOOKUP(C20,'[3]明细表（最终)'!$T$3:$U$146,2,0)</f>
        <v>20190331</v>
      </c>
      <c r="U20" s="140">
        <f>VLOOKUP(C20,'[4]2018年度千分制目标考核指标与评价说明表'!$S$3:$T$490,2,0)</f>
        <v>20181231</v>
      </c>
      <c r="V20" s="173">
        <f>VLOOKUP(C20,'[5]明细定稿 (2)'!$C$3:$H$445,6,0)</f>
        <v>43363</v>
      </c>
      <c r="W20" s="173">
        <f>VLOOKUP(C20,'[6]汇总明细表'!$T$4:$U$476,2,0)</f>
        <v>43240</v>
      </c>
      <c r="X20" s="173"/>
      <c r="Y20" s="97" t="s">
        <v>127</v>
      </c>
      <c r="Z20" s="97">
        <v>20190429</v>
      </c>
      <c r="AA20" s="140" t="str">
        <f t="shared" si="4"/>
        <v>任林华20190429</v>
      </c>
      <c r="AB20" s="140" t="str">
        <f t="shared" si="5"/>
        <v>20000</v>
      </c>
      <c r="AC20" s="140" t="str">
        <f t="shared" si="6"/>
        <v>杨辉20171027</v>
      </c>
      <c r="AD20" s="175" t="s">
        <v>110</v>
      </c>
      <c r="AE20" s="175" t="s">
        <v>44</v>
      </c>
      <c r="AF20" s="175" t="s">
        <v>90</v>
      </c>
      <c r="AG20" s="175" t="s">
        <v>46</v>
      </c>
      <c r="AH20" s="140" t="str">
        <f t="shared" si="7"/>
        <v>4.35</v>
      </c>
      <c r="AI20" s="140" t="str">
        <f>VLOOKUP(C20,'[1]附件 系统外公开招考机关工作人员专业资格条件'!$H$4:$H$6155,1,0)</f>
        <v>任林华</v>
      </c>
      <c r="AJ20" s="140" t="str">
        <f>VLOOKUP(D20,'[1]附件 系统外公开招考机关工作人员专业资格条件'!$I$4:$I$6155,1,0)</f>
        <v>430626196903247578</v>
      </c>
    </row>
    <row r="21" spans="1:36" s="140" customFormat="1" ht="24.75" customHeight="1">
      <c r="A21" s="147">
        <v>19</v>
      </c>
      <c r="B21" s="97" t="s">
        <v>8</v>
      </c>
      <c r="C21" s="97" t="s">
        <v>132</v>
      </c>
      <c r="D21" s="152" t="s">
        <v>133</v>
      </c>
      <c r="E21" s="97" t="s">
        <v>60</v>
      </c>
      <c r="F21" s="97" t="s">
        <v>134</v>
      </c>
      <c r="G21" s="153" t="s">
        <v>135</v>
      </c>
      <c r="H21" s="150" t="s">
        <v>56</v>
      </c>
      <c r="I21" s="162">
        <v>43647</v>
      </c>
      <c r="J21" s="151">
        <v>43738</v>
      </c>
      <c r="K21" s="97">
        <v>92</v>
      </c>
      <c r="L21" s="123">
        <v>4.35</v>
      </c>
      <c r="M21" s="115">
        <f t="shared" si="8"/>
        <v>555.8333333333334</v>
      </c>
      <c r="N21" s="160"/>
      <c r="P21" s="161">
        <v>20190701</v>
      </c>
      <c r="Q21" s="171">
        <f t="shared" si="2"/>
        <v>92</v>
      </c>
      <c r="R21" s="172">
        <f t="shared" si="3"/>
        <v>548.2191780821918</v>
      </c>
      <c r="S21" s="140" t="str">
        <f>VLOOKUP(C21,'[2]明细表（最终)'!$O$3:$P$155,2,0)</f>
        <v>20190630</v>
      </c>
      <c r="T21" s="140">
        <f>VLOOKUP(C21,'[3]明细表（最终)'!$T$3:$U$146,2,0)</f>
        <v>20190331</v>
      </c>
      <c r="U21" s="140">
        <f>VLOOKUP(C21,'[4]2018年度千分制目标考核指标与评价说明表'!$S$3:$T$490,2,0)</f>
        <v>20181231</v>
      </c>
      <c r="V21" s="173">
        <f>VLOOKUP(C21,'[5]明细定稿 (2)'!$C$3:$H$445,6,0)</f>
        <v>43363</v>
      </c>
      <c r="W21" s="173">
        <f>VLOOKUP(C21,'[6]汇总明细表'!$T$4:$U$476,2,0)</f>
        <v>43240</v>
      </c>
      <c r="X21" s="173"/>
      <c r="Y21" s="97" t="s">
        <v>132</v>
      </c>
      <c r="Z21" s="97">
        <v>20190520</v>
      </c>
      <c r="AA21" s="140" t="str">
        <f t="shared" si="4"/>
        <v>曹建军20190520</v>
      </c>
      <c r="AB21" s="140" t="str">
        <f t="shared" si="5"/>
        <v>50000</v>
      </c>
      <c r="AC21" s="140" t="str">
        <f t="shared" si="6"/>
        <v>王建军20171120</v>
      </c>
      <c r="AD21" s="175" t="s">
        <v>136</v>
      </c>
      <c r="AE21" s="175" t="s">
        <v>44</v>
      </c>
      <c r="AF21" s="175" t="s">
        <v>137</v>
      </c>
      <c r="AG21" s="175" t="s">
        <v>46</v>
      </c>
      <c r="AH21" s="140" t="str">
        <f t="shared" si="7"/>
        <v>4.35</v>
      </c>
      <c r="AI21" s="140" t="str">
        <f>VLOOKUP(C21,'[1]附件 系统外公开招考机关工作人员专业资格条件'!$H$4:$H$6155,1,0)</f>
        <v>曹建军</v>
      </c>
      <c r="AJ21" s="140" t="str">
        <f>VLOOKUP(D21,'[1]附件 系统外公开招考机关工作人员专业资格条件'!$I$4:$I$6155,1,0)</f>
        <v>430626196608127514</v>
      </c>
    </row>
    <row r="22" spans="1:36" s="140" customFormat="1" ht="24.75" customHeight="1">
      <c r="A22" s="147">
        <v>20</v>
      </c>
      <c r="B22" s="97" t="s">
        <v>8</v>
      </c>
      <c r="C22" s="97" t="s">
        <v>138</v>
      </c>
      <c r="D22" s="152" t="s">
        <v>139</v>
      </c>
      <c r="E22" s="97" t="s">
        <v>60</v>
      </c>
      <c r="F22" s="97" t="s">
        <v>140</v>
      </c>
      <c r="G22" s="153" t="s">
        <v>141</v>
      </c>
      <c r="H22" s="150" t="s">
        <v>56</v>
      </c>
      <c r="I22" s="162">
        <v>43700</v>
      </c>
      <c r="J22" s="151">
        <v>43738</v>
      </c>
      <c r="K22" s="97">
        <v>39</v>
      </c>
      <c r="L22" s="123">
        <v>4.35</v>
      </c>
      <c r="M22" s="115">
        <f t="shared" si="8"/>
        <v>235.625</v>
      </c>
      <c r="N22" s="160"/>
      <c r="P22" s="161">
        <v>20190823</v>
      </c>
      <c r="Q22" s="171">
        <f t="shared" si="2"/>
        <v>39</v>
      </c>
      <c r="R22" s="172">
        <f t="shared" si="3"/>
        <v>232.3972602739726</v>
      </c>
      <c r="S22" s="140" t="str">
        <f>VLOOKUP(C22,'[2]明细表（最终)'!$O$3:$P$155,2,0)</f>
        <v>20190630</v>
      </c>
      <c r="T22" s="140">
        <f>VLOOKUP(C22,'[3]明细表（最终)'!$T$3:$U$146,2,0)</f>
        <v>20190331</v>
      </c>
      <c r="U22" s="140">
        <f>VLOOKUP(C22,'[4]2018年度千分制目标考核指标与评价说明表'!$S$3:$T$490,2,0)</f>
        <v>20181231</v>
      </c>
      <c r="V22" s="173">
        <f>VLOOKUP(C22,'[5]明细定稿 (2)'!$C$3:$H$445,6,0)</f>
        <v>43363</v>
      </c>
      <c r="W22" s="173">
        <f>VLOOKUP(C22,'[6]汇总明细表'!$T$4:$U$476,2,0)</f>
        <v>43240</v>
      </c>
      <c r="X22" s="173"/>
      <c r="Y22" s="97" t="s">
        <v>138</v>
      </c>
      <c r="Z22" s="97">
        <v>20190823</v>
      </c>
      <c r="AA22" s="140" t="str">
        <f t="shared" si="4"/>
        <v>段海军20190823</v>
      </c>
      <c r="AB22" s="140" t="str">
        <f t="shared" si="5"/>
        <v>50000</v>
      </c>
      <c r="AC22" s="140" t="str">
        <f t="shared" si="6"/>
        <v>李庆云20190814</v>
      </c>
      <c r="AD22" s="175" t="s">
        <v>142</v>
      </c>
      <c r="AE22" s="175" t="s">
        <v>122</v>
      </c>
      <c r="AF22" s="175" t="s">
        <v>143</v>
      </c>
      <c r="AG22" s="175">
        <v>4.35</v>
      </c>
      <c r="AH22" s="140">
        <f t="shared" si="7"/>
        <v>4.35</v>
      </c>
      <c r="AI22" s="140" t="str">
        <f>VLOOKUP(C22,'[1]附件 系统外公开招考机关工作人员专业资格条件'!$H$4:$H$6155,1,0)</f>
        <v>段海军</v>
      </c>
      <c r="AJ22" s="140" t="e">
        <f>VLOOKUP(D22,'[1]附件 系统外公开招考机关工作人员专业资格条件'!$I$4:$I$6155,1,0)</f>
        <v>#N/A</v>
      </c>
    </row>
    <row r="23" spans="1:36" s="140" customFormat="1" ht="24.75" customHeight="1">
      <c r="A23" s="147">
        <v>21</v>
      </c>
      <c r="B23" s="97" t="s">
        <v>8</v>
      </c>
      <c r="C23" s="97" t="s">
        <v>144</v>
      </c>
      <c r="D23" s="152" t="s">
        <v>145</v>
      </c>
      <c r="E23" s="97" t="s">
        <v>60</v>
      </c>
      <c r="F23" s="97" t="s">
        <v>146</v>
      </c>
      <c r="G23" s="153" t="s">
        <v>147</v>
      </c>
      <c r="H23" s="150" t="s">
        <v>41</v>
      </c>
      <c r="I23" s="162">
        <v>43647</v>
      </c>
      <c r="J23" s="151">
        <v>43738</v>
      </c>
      <c r="K23" s="97">
        <v>92</v>
      </c>
      <c r="L23" s="123">
        <v>4.75</v>
      </c>
      <c r="M23" s="115">
        <f t="shared" si="8"/>
        <v>606.9444444444445</v>
      </c>
      <c r="N23" s="160"/>
      <c r="P23" s="161">
        <v>20190701</v>
      </c>
      <c r="Q23" s="171">
        <f t="shared" si="2"/>
        <v>92</v>
      </c>
      <c r="R23" s="172">
        <f t="shared" si="3"/>
        <v>598.6301369863014</v>
      </c>
      <c r="S23" s="140" t="str">
        <f>VLOOKUP(C23,'[2]明细表（最终)'!$O$3:$P$155,2,0)</f>
        <v>20190630</v>
      </c>
      <c r="T23" s="140">
        <f>VLOOKUP(C23,'[3]明细表（最终)'!$T$3:$U$146,2,0)</f>
        <v>20190331</v>
      </c>
      <c r="U23" s="140">
        <f>VLOOKUP(C23,'[4]2018年度千分制目标考核指标与评价说明表'!$S$3:$T$490,2,0)</f>
        <v>20181231</v>
      </c>
      <c r="V23" s="173">
        <f>VLOOKUP(C23,'[5]明细定稿 (2)'!$C$3:$H$445,6,0)</f>
        <v>43363</v>
      </c>
      <c r="W23" s="173">
        <f>VLOOKUP(C23,'[6]汇总明细表'!$T$4:$U$476,2,0)</f>
        <v>43240</v>
      </c>
      <c r="X23" s="173"/>
      <c r="Y23" s="97" t="s">
        <v>144</v>
      </c>
      <c r="Z23" s="97">
        <v>20171027</v>
      </c>
      <c r="AA23" s="140" t="str">
        <f t="shared" si="4"/>
        <v>罗凤姣20171027</v>
      </c>
      <c r="AB23" s="140" t="str">
        <f t="shared" si="5"/>
        <v>50000</v>
      </c>
      <c r="AC23" s="140" t="str">
        <f t="shared" si="6"/>
        <v>刘泉20170614</v>
      </c>
      <c r="AD23" s="175" t="s">
        <v>148</v>
      </c>
      <c r="AE23" s="175" t="s">
        <v>44</v>
      </c>
      <c r="AF23" s="175" t="s">
        <v>149</v>
      </c>
      <c r="AG23" s="175" t="s">
        <v>42</v>
      </c>
      <c r="AH23" s="140" t="str">
        <f t="shared" si="7"/>
        <v>4.75</v>
      </c>
      <c r="AI23" s="140" t="str">
        <f>VLOOKUP(C23,'[1]附件 系统外公开招考机关工作人员专业资格条件'!$H$4:$H$6155,1,0)</f>
        <v>罗凤姣</v>
      </c>
      <c r="AJ23" s="140" t="str">
        <f>VLOOKUP(D23,'[1]附件 系统外公开招考机关工作人员专业资格条件'!$I$4:$I$6155,1,0)</f>
        <v>430611196510185543</v>
      </c>
    </row>
    <row r="24" spans="1:36" s="140" customFormat="1" ht="24.75" customHeight="1">
      <c r="A24" s="147">
        <v>22</v>
      </c>
      <c r="B24" s="97" t="s">
        <v>8</v>
      </c>
      <c r="C24" s="97" t="s">
        <v>150</v>
      </c>
      <c r="D24" s="152" t="s">
        <v>151</v>
      </c>
      <c r="E24" s="97" t="s">
        <v>60</v>
      </c>
      <c r="F24" s="97" t="s">
        <v>152</v>
      </c>
      <c r="G24" s="153" t="s">
        <v>153</v>
      </c>
      <c r="H24" s="150" t="s">
        <v>41</v>
      </c>
      <c r="I24" s="162">
        <v>43647</v>
      </c>
      <c r="J24" s="151">
        <v>43738</v>
      </c>
      <c r="K24" s="97">
        <v>92</v>
      </c>
      <c r="L24" s="123">
        <v>4.75</v>
      </c>
      <c r="M24" s="115">
        <f t="shared" si="8"/>
        <v>606.9444444444445</v>
      </c>
      <c r="N24" s="160"/>
      <c r="P24" s="161">
        <v>20190701</v>
      </c>
      <c r="Q24" s="171">
        <f t="shared" si="2"/>
        <v>92</v>
      </c>
      <c r="R24" s="172">
        <f t="shared" si="3"/>
        <v>598.6301369863014</v>
      </c>
      <c r="S24" s="140" t="str">
        <f>VLOOKUP(C24,'[2]明细表（最终)'!$O$3:$P$155,2,0)</f>
        <v>20190630</v>
      </c>
      <c r="T24" s="140">
        <f>VLOOKUP(C24,'[3]明细表（最终)'!$T$3:$U$146,2,0)</f>
        <v>20190331</v>
      </c>
      <c r="U24" s="140">
        <f>VLOOKUP(C24,'[4]2018年度千分制目标考核指标与评价说明表'!$S$3:$T$490,2,0)</f>
        <v>20181231</v>
      </c>
      <c r="V24" s="173">
        <f>VLOOKUP(C24,'[5]明细定稿 (2)'!$C$3:$H$445,6,0)</f>
        <v>43363</v>
      </c>
      <c r="W24" s="173">
        <f>VLOOKUP(C24,'[6]汇总明细表'!$T$4:$U$476,2,0)</f>
        <v>43240</v>
      </c>
      <c r="X24" s="173"/>
      <c r="Y24" s="97" t="s">
        <v>150</v>
      </c>
      <c r="Z24" s="97">
        <v>20180321</v>
      </c>
      <c r="AA24" s="140" t="str">
        <f t="shared" si="4"/>
        <v>杨征波20180321</v>
      </c>
      <c r="AB24" s="140" t="str">
        <f t="shared" si="5"/>
        <v>50000</v>
      </c>
      <c r="AC24" s="140" t="str">
        <f t="shared" si="6"/>
        <v>姚君才20170619</v>
      </c>
      <c r="AD24" s="175" t="s">
        <v>154</v>
      </c>
      <c r="AE24" s="175" t="s">
        <v>122</v>
      </c>
      <c r="AF24" s="175" t="s">
        <v>155</v>
      </c>
      <c r="AG24" s="175" t="s">
        <v>42</v>
      </c>
      <c r="AH24" s="140" t="str">
        <f t="shared" si="7"/>
        <v>4.35</v>
      </c>
      <c r="AI24" s="140" t="str">
        <f>VLOOKUP(C24,'[1]附件 系统外公开招考机关工作人员专业资格条件'!$H$4:$H$6155,1,0)</f>
        <v>杨征波</v>
      </c>
      <c r="AJ24" s="140" t="str">
        <f>VLOOKUP(D24,'[1]附件 系统外公开招考机关工作人员专业资格条件'!$I$4:$I$6155,1,0)</f>
        <v>430611197810085530</v>
      </c>
    </row>
    <row r="25" spans="1:36" s="140" customFormat="1" ht="24.75" customHeight="1">
      <c r="A25" s="147">
        <v>23</v>
      </c>
      <c r="B25" s="97" t="s">
        <v>8</v>
      </c>
      <c r="C25" s="97" t="s">
        <v>156</v>
      </c>
      <c r="D25" s="152" t="s">
        <v>157</v>
      </c>
      <c r="E25" s="97" t="s">
        <v>74</v>
      </c>
      <c r="F25" s="97" t="s">
        <v>158</v>
      </c>
      <c r="G25" s="153" t="s">
        <v>159</v>
      </c>
      <c r="H25" s="150" t="s">
        <v>56</v>
      </c>
      <c r="I25" s="162">
        <v>43737</v>
      </c>
      <c r="J25" s="151">
        <v>43738</v>
      </c>
      <c r="K25" s="97">
        <v>2</v>
      </c>
      <c r="L25" s="123">
        <v>4.35</v>
      </c>
      <c r="M25" s="115">
        <f t="shared" si="8"/>
        <v>9.666666666666666</v>
      </c>
      <c r="N25" s="160"/>
      <c r="P25" s="161">
        <v>20190929</v>
      </c>
      <c r="Q25" s="171">
        <f t="shared" si="2"/>
        <v>2</v>
      </c>
      <c r="R25" s="172">
        <f t="shared" si="3"/>
        <v>9.534246575342467</v>
      </c>
      <c r="S25" s="140" t="str">
        <f>VLOOKUP(C25,'[2]明细表（最终)'!$O$3:$P$155,2,0)</f>
        <v>20190630</v>
      </c>
      <c r="T25" s="140">
        <f>VLOOKUP(C25,'[3]明细表（最终)'!$T$3:$U$146,2,0)</f>
        <v>20190331</v>
      </c>
      <c r="U25" s="140">
        <f>VLOOKUP(C25,'[4]2018年度千分制目标考核指标与评价说明表'!$S$3:$T$490,2,0)</f>
        <v>20181231</v>
      </c>
      <c r="V25" s="173">
        <f>VLOOKUP(C25,'[5]明细定稿 (2)'!$C$3:$H$445,6,0)</f>
        <v>43363</v>
      </c>
      <c r="W25" s="173">
        <f>VLOOKUP(C25,'[6]汇总明细表'!$T$4:$U$476,2,0)</f>
        <v>43240</v>
      </c>
      <c r="X25" s="173"/>
      <c r="Y25" s="97" t="s">
        <v>156</v>
      </c>
      <c r="Z25" s="97">
        <v>20190929</v>
      </c>
      <c r="AA25" s="140" t="str">
        <f t="shared" si="4"/>
        <v>李建保20190929</v>
      </c>
      <c r="AB25" s="140" t="str">
        <f t="shared" si="5"/>
        <v>40000</v>
      </c>
      <c r="AC25" s="140" t="str">
        <f t="shared" si="6"/>
        <v>周春山20171113</v>
      </c>
      <c r="AD25" s="175" t="s">
        <v>160</v>
      </c>
      <c r="AE25" s="175" t="s">
        <v>122</v>
      </c>
      <c r="AF25" s="175" t="s">
        <v>161</v>
      </c>
      <c r="AG25" s="175" t="s">
        <v>46</v>
      </c>
      <c r="AH25" s="140">
        <f t="shared" si="7"/>
        <v>4.35</v>
      </c>
      <c r="AI25" s="140" t="str">
        <f>VLOOKUP(C25,'[1]附件 系统外公开招考机关工作人员专业资格条件'!$H$4:$H$6155,1,0)</f>
        <v>李建保</v>
      </c>
      <c r="AJ25" s="140" t="str">
        <f>VLOOKUP(D25,'[1]附件 系统外公开招考机关工作人员专业资格条件'!$I$4:$I$6155,1,0)</f>
        <v>430623196410017599</v>
      </c>
    </row>
    <row r="26" spans="1:36" s="140" customFormat="1" ht="24.75" customHeight="1">
      <c r="A26" s="147">
        <v>24</v>
      </c>
      <c r="B26" s="97" t="s">
        <v>8</v>
      </c>
      <c r="C26" s="97" t="s">
        <v>162</v>
      </c>
      <c r="D26" s="152" t="s">
        <v>163</v>
      </c>
      <c r="E26" s="97" t="s">
        <v>60</v>
      </c>
      <c r="F26" s="97" t="s">
        <v>164</v>
      </c>
      <c r="G26" s="153" t="s">
        <v>165</v>
      </c>
      <c r="H26" s="150" t="s">
        <v>56</v>
      </c>
      <c r="I26" s="162">
        <v>43647</v>
      </c>
      <c r="J26" s="163">
        <v>43680</v>
      </c>
      <c r="K26" s="97">
        <v>34</v>
      </c>
      <c r="L26" s="123">
        <v>4.35</v>
      </c>
      <c r="M26" s="115">
        <f t="shared" si="8"/>
        <v>205.41666666666663</v>
      </c>
      <c r="N26" s="160"/>
      <c r="P26" s="161">
        <v>20190701</v>
      </c>
      <c r="Q26" s="171">
        <f t="shared" si="2"/>
        <v>34</v>
      </c>
      <c r="R26" s="172">
        <f t="shared" si="3"/>
        <v>202.60273972602738</v>
      </c>
      <c r="S26" s="140" t="str">
        <f>VLOOKUP(C26,'[2]明细表（最终)'!$O$3:$P$155,2,0)</f>
        <v>20190630</v>
      </c>
      <c r="T26" s="140">
        <f>VLOOKUP(C26,'[3]明细表（最终)'!$T$3:$U$146,2,0)</f>
        <v>20190331</v>
      </c>
      <c r="U26" s="140">
        <f>VLOOKUP(C26,'[4]2018年度千分制目标考核指标与评价说明表'!$S$3:$T$490,2,0)</f>
        <v>20181231</v>
      </c>
      <c r="V26" s="173">
        <f>VLOOKUP(C26,'[5]明细定稿 (2)'!$C$3:$H$445,6,0)</f>
        <v>43363</v>
      </c>
      <c r="W26" s="173">
        <f>VLOOKUP(C26,'[6]汇总明细表'!$T$4:$U$476,2,0)</f>
        <v>43240</v>
      </c>
      <c r="X26" s="173"/>
      <c r="Y26" s="97" t="s">
        <v>162</v>
      </c>
      <c r="Z26" s="97">
        <v>20180803</v>
      </c>
      <c r="AA26" s="140" t="str">
        <f t="shared" si="4"/>
        <v>杨国清20180803</v>
      </c>
      <c r="AB26" s="140" t="str">
        <f t="shared" si="5"/>
        <v>50000</v>
      </c>
      <c r="AC26" s="140" t="str">
        <f t="shared" si="6"/>
        <v>姚良华20171114</v>
      </c>
      <c r="AD26" s="175" t="s">
        <v>166</v>
      </c>
      <c r="AE26" s="175" t="s">
        <v>122</v>
      </c>
      <c r="AF26" s="175" t="s">
        <v>167</v>
      </c>
      <c r="AG26" s="175" t="s">
        <v>46</v>
      </c>
      <c r="AH26" s="140" t="str">
        <f t="shared" si="7"/>
        <v>4.35</v>
      </c>
      <c r="AI26" s="140" t="str">
        <f>VLOOKUP(C26,'[1]附件 系统外公开招考机关工作人员专业资格条件'!$H$4:$H$6155,1,0)</f>
        <v>杨国清</v>
      </c>
      <c r="AJ26" s="140" t="e">
        <f>VLOOKUP(D26,'[1]附件 系统外公开招考机关工作人员专业资格条件'!$I$4:$I$6155,1,0)</f>
        <v>#N/A</v>
      </c>
    </row>
    <row r="27" spans="1:36" s="140" customFormat="1" ht="24.75" customHeight="1">
      <c r="A27" s="147">
        <v>25</v>
      </c>
      <c r="B27" s="97" t="s">
        <v>8</v>
      </c>
      <c r="C27" s="97" t="s">
        <v>138</v>
      </c>
      <c r="D27" s="152" t="s">
        <v>139</v>
      </c>
      <c r="E27" s="97" t="s">
        <v>60</v>
      </c>
      <c r="F27" s="97" t="s">
        <v>168</v>
      </c>
      <c r="G27" s="153" t="s">
        <v>169</v>
      </c>
      <c r="H27" s="150" t="s">
        <v>41</v>
      </c>
      <c r="I27" s="162">
        <v>43647</v>
      </c>
      <c r="J27" s="164" t="s">
        <v>169</v>
      </c>
      <c r="K27" s="97">
        <v>53</v>
      </c>
      <c r="L27" s="123">
        <v>4.75</v>
      </c>
      <c r="M27" s="115">
        <f t="shared" si="8"/>
        <v>349.6527777777778</v>
      </c>
      <c r="N27" s="160"/>
      <c r="P27" s="161">
        <v>20190701</v>
      </c>
      <c r="Q27" s="171">
        <f t="shared" si="2"/>
        <v>53</v>
      </c>
      <c r="R27" s="172">
        <f t="shared" si="3"/>
        <v>344.86301369863014</v>
      </c>
      <c r="S27" s="140" t="str">
        <f>VLOOKUP(C27,'[2]明细表（最终)'!$O$3:$P$155,2,0)</f>
        <v>20190630</v>
      </c>
      <c r="T27" s="140">
        <f>VLOOKUP(C27,'[3]明细表（最终)'!$T$3:$U$146,2,0)</f>
        <v>20190331</v>
      </c>
      <c r="U27" s="140">
        <f>VLOOKUP(C27,'[4]2018年度千分制目标考核指标与评价说明表'!$S$3:$T$490,2,0)</f>
        <v>20181231</v>
      </c>
      <c r="V27" s="173">
        <f>VLOOKUP(C27,'[5]明细定稿 (2)'!$C$3:$H$445,6,0)</f>
        <v>43363</v>
      </c>
      <c r="W27" s="173">
        <f>VLOOKUP(C27,'[6]汇总明细表'!$T$4:$U$476,2,0)</f>
        <v>43240</v>
      </c>
      <c r="X27" s="173"/>
      <c r="Y27" s="97" t="s">
        <v>138</v>
      </c>
      <c r="Z27" s="97">
        <v>20170822</v>
      </c>
      <c r="AA27" s="140" t="str">
        <f t="shared" si="4"/>
        <v>段海军20170822</v>
      </c>
      <c r="AB27" s="140" t="str">
        <f t="shared" si="5"/>
        <v>50000</v>
      </c>
      <c r="AC27" s="140" t="str">
        <f t="shared" si="6"/>
        <v>庞盛华20171122</v>
      </c>
      <c r="AD27" s="175" t="s">
        <v>170</v>
      </c>
      <c r="AE27" s="175" t="s">
        <v>122</v>
      </c>
      <c r="AF27" s="175" t="s">
        <v>171</v>
      </c>
      <c r="AG27" s="175" t="s">
        <v>46</v>
      </c>
      <c r="AH27" s="140" t="str">
        <f t="shared" si="7"/>
        <v>4.75</v>
      </c>
      <c r="AI27" s="140" t="str">
        <f>VLOOKUP(C27,'[1]附件 系统外公开招考机关工作人员专业资格条件'!$H$4:$H$6155,1,0)</f>
        <v>段海军</v>
      </c>
      <c r="AJ27" s="140" t="e">
        <f>VLOOKUP(D27,'[1]附件 系统外公开招考机关工作人员专业资格条件'!$I$4:$I$6155,1,0)</f>
        <v>#N/A</v>
      </c>
    </row>
    <row r="28" spans="1:36" s="140" customFormat="1" ht="24.75" customHeight="1">
      <c r="A28" s="147">
        <v>26</v>
      </c>
      <c r="B28" s="97" t="s">
        <v>8</v>
      </c>
      <c r="C28" s="97" t="s">
        <v>156</v>
      </c>
      <c r="D28" s="152" t="s">
        <v>157</v>
      </c>
      <c r="E28" s="97" t="s">
        <v>38</v>
      </c>
      <c r="F28" s="97" t="s">
        <v>172</v>
      </c>
      <c r="G28" s="153" t="s">
        <v>173</v>
      </c>
      <c r="H28" s="150" t="s">
        <v>56</v>
      </c>
      <c r="I28" s="162">
        <v>43647</v>
      </c>
      <c r="J28" s="164" t="s">
        <v>173</v>
      </c>
      <c r="K28" s="97">
        <v>83</v>
      </c>
      <c r="L28" s="123">
        <v>4.35</v>
      </c>
      <c r="M28" s="115">
        <f t="shared" si="8"/>
        <v>300.875</v>
      </c>
      <c r="N28" s="160"/>
      <c r="P28" s="161">
        <v>20190701</v>
      </c>
      <c r="Q28" s="171">
        <f t="shared" si="2"/>
        <v>83</v>
      </c>
      <c r="R28" s="172">
        <f t="shared" si="3"/>
        <v>296.75342465753425</v>
      </c>
      <c r="S28" s="140" t="str">
        <f>VLOOKUP(C28,'[2]明细表（最终)'!$O$3:$P$155,2,0)</f>
        <v>20190630</v>
      </c>
      <c r="T28" s="140">
        <f>VLOOKUP(C28,'[3]明细表（最终)'!$T$3:$U$146,2,0)</f>
        <v>20190331</v>
      </c>
      <c r="U28" s="140">
        <f>VLOOKUP(C28,'[4]2018年度千分制目标考核指标与评价说明表'!$S$3:$T$490,2,0)</f>
        <v>20181231</v>
      </c>
      <c r="V28" s="173">
        <f>VLOOKUP(C28,'[5]明细定稿 (2)'!$C$3:$H$445,6,0)</f>
        <v>43363</v>
      </c>
      <c r="W28" s="173">
        <f>VLOOKUP(C28,'[6]汇总明细表'!$T$4:$U$476,2,0)</f>
        <v>43240</v>
      </c>
      <c r="X28" s="173"/>
      <c r="Y28" s="97" t="s">
        <v>156</v>
      </c>
      <c r="Z28" s="97">
        <v>20180921</v>
      </c>
      <c r="AA28" s="140" t="str">
        <f t="shared" si="4"/>
        <v>李建保20180921</v>
      </c>
      <c r="AB28" s="140" t="str">
        <f t="shared" si="5"/>
        <v>30000</v>
      </c>
      <c r="AC28" s="140" t="str">
        <f t="shared" si="6"/>
        <v>吴海明20190808</v>
      </c>
      <c r="AD28" s="175" t="s">
        <v>174</v>
      </c>
      <c r="AE28" s="175" t="s">
        <v>44</v>
      </c>
      <c r="AF28" s="175" t="s">
        <v>111</v>
      </c>
      <c r="AG28" s="175">
        <v>4.35</v>
      </c>
      <c r="AH28" s="140" t="str">
        <f t="shared" si="7"/>
        <v>4.35</v>
      </c>
      <c r="AI28" s="140" t="str">
        <f>VLOOKUP(C28,'[1]附件 系统外公开招考机关工作人员专业资格条件'!$H$4:$H$6155,1,0)</f>
        <v>李建保</v>
      </c>
      <c r="AJ28" s="140" t="str">
        <f>VLOOKUP(D28,'[1]附件 系统外公开招考机关工作人员专业资格条件'!$I$4:$I$6155,1,0)</f>
        <v>430623196410017599</v>
      </c>
    </row>
    <row r="29" spans="1:36" s="140" customFormat="1" ht="24.75" customHeight="1">
      <c r="A29" s="147">
        <v>27</v>
      </c>
      <c r="B29" s="125" t="s">
        <v>6</v>
      </c>
      <c r="C29" s="102" t="s">
        <v>175</v>
      </c>
      <c r="D29" s="154" t="s">
        <v>176</v>
      </c>
      <c r="E29" s="102" t="s">
        <v>60</v>
      </c>
      <c r="F29" s="102" t="s">
        <v>177</v>
      </c>
      <c r="G29" s="102" t="s">
        <v>178</v>
      </c>
      <c r="H29" s="150" t="s">
        <v>118</v>
      </c>
      <c r="I29" s="162">
        <v>43647</v>
      </c>
      <c r="J29" s="165">
        <v>43738</v>
      </c>
      <c r="K29" s="166">
        <f aca="true" t="shared" si="9" ref="K29:K61">J29-I29</f>
        <v>91</v>
      </c>
      <c r="L29" s="124">
        <v>4.75</v>
      </c>
      <c r="M29" s="115">
        <f t="shared" si="8"/>
        <v>600.3472222222222</v>
      </c>
      <c r="N29" s="160"/>
      <c r="P29" s="161">
        <v>20190701</v>
      </c>
      <c r="Q29" s="171">
        <f t="shared" si="2"/>
        <v>92</v>
      </c>
      <c r="R29" s="172">
        <f t="shared" si="3"/>
        <v>592.1232876712329</v>
      </c>
      <c r="S29" s="140">
        <f>VLOOKUP(C29,'[2]明细表（最终)'!$O$3:$P$155,2,0)</f>
        <v>20190630</v>
      </c>
      <c r="T29" s="140">
        <f>VLOOKUP(C29,'[3]明细表（最终)'!$T$3:$U$146,2,0)</f>
        <v>20190331</v>
      </c>
      <c r="U29" s="140">
        <f>VLOOKUP(C29,'[4]2018年度千分制目标考核指标与评价说明表'!$S$3:$T$490,2,0)</f>
        <v>20181231</v>
      </c>
      <c r="V29" s="173">
        <f>VLOOKUP(C29,'[5]明细定稿 (2)'!$C$3:$H$445,6,0)</f>
        <v>43363</v>
      </c>
      <c r="W29" s="173">
        <f>VLOOKUP(C29,'[6]汇总明细表'!$T$4:$U$476,2,0)</f>
        <v>43066</v>
      </c>
      <c r="X29" s="173"/>
      <c r="Y29" s="102" t="s">
        <v>175</v>
      </c>
      <c r="Z29" s="102">
        <v>20161111</v>
      </c>
      <c r="AA29" s="140" t="str">
        <f t="shared" si="4"/>
        <v>李伏华20161111</v>
      </c>
      <c r="AB29" s="140" t="str">
        <f t="shared" si="5"/>
        <v>50000</v>
      </c>
      <c r="AC29" s="140" t="str">
        <f t="shared" si="6"/>
        <v>苏凤华20171114</v>
      </c>
      <c r="AD29" s="175" t="s">
        <v>179</v>
      </c>
      <c r="AE29" s="175" t="s">
        <v>44</v>
      </c>
      <c r="AF29" s="175" t="s">
        <v>167</v>
      </c>
      <c r="AG29" s="175" t="s">
        <v>46</v>
      </c>
      <c r="AH29" s="140" t="str">
        <f t="shared" si="7"/>
        <v>4.75</v>
      </c>
      <c r="AI29" s="140" t="str">
        <f>VLOOKUP(C29,'[1]附件 系统外公开招考机关工作人员专业资格条件'!$H$4:$H$6155,1,0)</f>
        <v>李伏华</v>
      </c>
      <c r="AJ29" s="140" t="str">
        <f>VLOOKUP(D29,'[1]附件 系统外公开招考机关工作人员专业资格条件'!$I$4:$I$6155,1,0)</f>
        <v>430621195911220512</v>
      </c>
    </row>
    <row r="30" spans="1:36" s="140" customFormat="1" ht="24.75" customHeight="1">
      <c r="A30" s="147">
        <v>28</v>
      </c>
      <c r="B30" s="125" t="s">
        <v>6</v>
      </c>
      <c r="C30" s="102" t="s">
        <v>180</v>
      </c>
      <c r="D30" s="154" t="s">
        <v>181</v>
      </c>
      <c r="E30" s="102" t="s">
        <v>60</v>
      </c>
      <c r="F30" s="102" t="s">
        <v>177</v>
      </c>
      <c r="G30" s="102" t="s">
        <v>178</v>
      </c>
      <c r="H30" s="150" t="s">
        <v>118</v>
      </c>
      <c r="I30" s="162">
        <v>43647</v>
      </c>
      <c r="J30" s="165">
        <v>43738</v>
      </c>
      <c r="K30" s="166">
        <f t="shared" si="9"/>
        <v>91</v>
      </c>
      <c r="L30" s="124">
        <v>4.75</v>
      </c>
      <c r="M30" s="115">
        <f t="shared" si="8"/>
        <v>600.3472222222222</v>
      </c>
      <c r="N30" s="160"/>
      <c r="P30" s="161">
        <v>20190701</v>
      </c>
      <c r="Q30" s="171">
        <f t="shared" si="2"/>
        <v>92</v>
      </c>
      <c r="R30" s="172">
        <f t="shared" si="3"/>
        <v>592.1232876712329</v>
      </c>
      <c r="S30" s="140">
        <f>VLOOKUP(C30,'[2]明细表（最终)'!$O$3:$P$155,2,0)</f>
        <v>20190630</v>
      </c>
      <c r="T30" s="140">
        <f>VLOOKUP(C30,'[3]明细表（最终)'!$T$3:$U$146,2,0)</f>
        <v>20190331</v>
      </c>
      <c r="U30" s="140">
        <f>VLOOKUP(C30,'[4]2018年度千分制目标考核指标与评价说明表'!$S$3:$T$490,2,0)</f>
        <v>20181231</v>
      </c>
      <c r="V30" s="173">
        <f>VLOOKUP(C30,'[5]明细定稿 (2)'!$C$3:$H$445,6,0)</f>
        <v>43363</v>
      </c>
      <c r="W30" s="173">
        <f>VLOOKUP(C30,'[6]汇总明细表'!$T$4:$U$476,2,0)</f>
        <v>43027</v>
      </c>
      <c r="X30" s="173"/>
      <c r="Y30" s="102" t="s">
        <v>180</v>
      </c>
      <c r="Z30" s="102">
        <v>20161111</v>
      </c>
      <c r="AA30" s="140" t="str">
        <f t="shared" si="4"/>
        <v>陈克超20161111</v>
      </c>
      <c r="AB30" s="140" t="str">
        <f t="shared" si="5"/>
        <v>50000</v>
      </c>
      <c r="AC30" s="140" t="str">
        <f t="shared" si="6"/>
        <v>李友华20190122</v>
      </c>
      <c r="AD30" s="175" t="s">
        <v>182</v>
      </c>
      <c r="AE30" s="175" t="s">
        <v>44</v>
      </c>
      <c r="AF30" s="175" t="s">
        <v>183</v>
      </c>
      <c r="AG30" s="175" t="s">
        <v>46</v>
      </c>
      <c r="AH30" s="140" t="str">
        <f t="shared" si="7"/>
        <v>4.75</v>
      </c>
      <c r="AI30" s="140" t="str">
        <f>VLOOKUP(C30,'[1]附件 系统外公开招考机关工作人员专业资格条件'!$H$4:$H$6155,1,0)</f>
        <v>陈克超</v>
      </c>
      <c r="AJ30" s="140" t="e">
        <f>VLOOKUP(D30,'[1]附件 系统外公开招考机关工作人员专业资格条件'!$I$4:$I$6155,1,0)</f>
        <v>#N/A</v>
      </c>
    </row>
    <row r="31" spans="1:36" s="140" customFormat="1" ht="24.75" customHeight="1">
      <c r="A31" s="147">
        <v>29</v>
      </c>
      <c r="B31" s="125" t="s">
        <v>6</v>
      </c>
      <c r="C31" s="102" t="s">
        <v>184</v>
      </c>
      <c r="D31" s="154" t="s">
        <v>185</v>
      </c>
      <c r="E31" s="102" t="s">
        <v>60</v>
      </c>
      <c r="F31" s="102" t="s">
        <v>186</v>
      </c>
      <c r="G31" s="102" t="s">
        <v>187</v>
      </c>
      <c r="H31" s="150" t="s">
        <v>118</v>
      </c>
      <c r="I31" s="162">
        <v>43647</v>
      </c>
      <c r="J31" s="165">
        <v>43738</v>
      </c>
      <c r="K31" s="166">
        <f t="shared" si="9"/>
        <v>91</v>
      </c>
      <c r="L31" s="124">
        <v>4.75</v>
      </c>
      <c r="M31" s="115">
        <f t="shared" si="8"/>
        <v>600.3472222222222</v>
      </c>
      <c r="N31" s="160"/>
      <c r="P31" s="161">
        <v>20190701</v>
      </c>
      <c r="Q31" s="171">
        <f t="shared" si="2"/>
        <v>92</v>
      </c>
      <c r="R31" s="172">
        <f t="shared" si="3"/>
        <v>592.1232876712329</v>
      </c>
      <c r="S31" s="140">
        <f>VLOOKUP(C31,'[2]明细表（最终)'!$O$3:$P$155,2,0)</f>
        <v>20190630</v>
      </c>
      <c r="T31" s="140">
        <f>VLOOKUP(C31,'[3]明细表（最终)'!$T$3:$U$146,2,0)</f>
        <v>20190331</v>
      </c>
      <c r="U31" s="140">
        <f>VLOOKUP(C31,'[4]2018年度千分制目标考核指标与评价说明表'!$S$3:$T$490,2,0)</f>
        <v>20181231</v>
      </c>
      <c r="V31" s="173">
        <f>VLOOKUP(C31,'[5]明细定稿 (2)'!$C$3:$H$445,6,0)</f>
        <v>43363</v>
      </c>
      <c r="W31" s="173">
        <f>VLOOKUP(C31,'[6]汇总明细表'!$T$4:$U$476,2,0)</f>
        <v>43112.1407157895</v>
      </c>
      <c r="X31" s="173"/>
      <c r="Y31" s="102" t="s">
        <v>184</v>
      </c>
      <c r="Z31" s="102">
        <v>20161128</v>
      </c>
      <c r="AA31" s="140" t="str">
        <f t="shared" si="4"/>
        <v>龙刚20161128</v>
      </c>
      <c r="AB31" s="140" t="str">
        <f t="shared" si="5"/>
        <v>50000</v>
      </c>
      <c r="AC31" s="140" t="str">
        <f t="shared" si="6"/>
        <v>张诗义20190122</v>
      </c>
      <c r="AD31" s="175" t="s">
        <v>188</v>
      </c>
      <c r="AE31" s="175" t="s">
        <v>44</v>
      </c>
      <c r="AF31" s="175" t="s">
        <v>183</v>
      </c>
      <c r="AG31" s="175" t="s">
        <v>46</v>
      </c>
      <c r="AH31" s="140" t="str">
        <f t="shared" si="7"/>
        <v>4.75</v>
      </c>
      <c r="AI31" s="140" t="str">
        <f>VLOOKUP(C31,'[1]附件 系统外公开招考机关工作人员专业资格条件'!$H$4:$H$6155,1,0)</f>
        <v>龙刚</v>
      </c>
      <c r="AJ31" s="140" t="e">
        <f>VLOOKUP(D31,'[1]附件 系统外公开招考机关工作人员专业资格条件'!$I$4:$I$6155,1,0)</f>
        <v>#N/A</v>
      </c>
    </row>
    <row r="32" spans="1:36" s="140" customFormat="1" ht="24.75" customHeight="1">
      <c r="A32" s="147">
        <v>30</v>
      </c>
      <c r="B32" s="125" t="s">
        <v>6</v>
      </c>
      <c r="C32" s="102" t="s">
        <v>189</v>
      </c>
      <c r="D32" s="154" t="s">
        <v>190</v>
      </c>
      <c r="E32" s="102" t="s">
        <v>60</v>
      </c>
      <c r="F32" s="102" t="s">
        <v>186</v>
      </c>
      <c r="G32" s="102" t="s">
        <v>187</v>
      </c>
      <c r="H32" s="150" t="s">
        <v>118</v>
      </c>
      <c r="I32" s="162">
        <v>43647</v>
      </c>
      <c r="J32" s="165">
        <v>43738</v>
      </c>
      <c r="K32" s="166">
        <f t="shared" si="9"/>
        <v>91</v>
      </c>
      <c r="L32" s="124">
        <v>4.75</v>
      </c>
      <c r="M32" s="115">
        <f t="shared" si="8"/>
        <v>600.3472222222222</v>
      </c>
      <c r="N32" s="160"/>
      <c r="P32" s="161">
        <v>20190701</v>
      </c>
      <c r="Q32" s="171">
        <f t="shared" si="2"/>
        <v>92</v>
      </c>
      <c r="R32" s="172">
        <f t="shared" si="3"/>
        <v>592.1232876712329</v>
      </c>
      <c r="S32" s="140">
        <f>VLOOKUP(C32,'[2]明细表（最终)'!$O$3:$P$155,2,0)</f>
        <v>20190630</v>
      </c>
      <c r="T32" s="140">
        <f>VLOOKUP(C32,'[3]明细表（最终)'!$T$3:$U$146,2,0)</f>
        <v>20190331</v>
      </c>
      <c r="U32" s="140">
        <f>VLOOKUP(C32,'[4]2018年度千分制目标考核指标与评价说明表'!$S$3:$T$490,2,0)</f>
        <v>20181231</v>
      </c>
      <c r="V32" s="173">
        <f>VLOOKUP(C32,'[5]明细定稿 (2)'!$C$3:$H$445,6,0)</f>
        <v>43363</v>
      </c>
      <c r="W32" s="173">
        <f>VLOOKUP(C32,'[6]汇总明细表'!$T$4:$U$476,2,0)</f>
        <v>43108.3365052632</v>
      </c>
      <c r="X32" s="173"/>
      <c r="Y32" s="102" t="s">
        <v>189</v>
      </c>
      <c r="Z32" s="102">
        <v>20161128</v>
      </c>
      <c r="AA32" s="140" t="str">
        <f t="shared" si="4"/>
        <v>汪全立20161128</v>
      </c>
      <c r="AB32" s="140" t="str">
        <f t="shared" si="5"/>
        <v>50000</v>
      </c>
      <c r="AC32" s="140" t="str">
        <f t="shared" si="6"/>
        <v>张前生20161109</v>
      </c>
      <c r="AD32" s="175" t="s">
        <v>191</v>
      </c>
      <c r="AE32" s="175" t="s">
        <v>44</v>
      </c>
      <c r="AF32" s="175" t="s">
        <v>192</v>
      </c>
      <c r="AG32" s="175" t="s">
        <v>46</v>
      </c>
      <c r="AH32" s="140" t="str">
        <f t="shared" si="7"/>
        <v>4.75</v>
      </c>
      <c r="AI32" s="140" t="str">
        <f>VLOOKUP(C32,'[1]附件 系统外公开招考机关工作人员专业资格条件'!$H$4:$H$6155,1,0)</f>
        <v>汪全立</v>
      </c>
      <c r="AJ32" s="140" t="str">
        <f>VLOOKUP(D32,'[1]附件 系统外公开招考机关工作人员专业资格条件'!$I$4:$I$6155,1,0)</f>
        <v>430611196812224536</v>
      </c>
    </row>
    <row r="33" spans="1:36" s="140" customFormat="1" ht="24.75" customHeight="1">
      <c r="A33" s="147">
        <v>31</v>
      </c>
      <c r="B33" s="125" t="s">
        <v>6</v>
      </c>
      <c r="C33" s="102" t="s">
        <v>193</v>
      </c>
      <c r="D33" s="154" t="s">
        <v>194</v>
      </c>
      <c r="E33" s="102" t="s">
        <v>60</v>
      </c>
      <c r="F33" s="102" t="s">
        <v>186</v>
      </c>
      <c r="G33" s="102" t="s">
        <v>187</v>
      </c>
      <c r="H33" s="150" t="s">
        <v>118</v>
      </c>
      <c r="I33" s="162">
        <v>43647</v>
      </c>
      <c r="J33" s="165">
        <v>43738</v>
      </c>
      <c r="K33" s="166">
        <f t="shared" si="9"/>
        <v>91</v>
      </c>
      <c r="L33" s="124">
        <v>4.75</v>
      </c>
      <c r="M33" s="115">
        <f t="shared" si="8"/>
        <v>600.3472222222222</v>
      </c>
      <c r="N33" s="160"/>
      <c r="P33" s="161">
        <v>20190701</v>
      </c>
      <c r="Q33" s="171">
        <f t="shared" si="2"/>
        <v>92</v>
      </c>
      <c r="R33" s="172">
        <f t="shared" si="3"/>
        <v>592.1232876712329</v>
      </c>
      <c r="S33" s="140">
        <f>VLOOKUP(C33,'[2]明细表（最终)'!$O$3:$P$155,2,0)</f>
        <v>20190630</v>
      </c>
      <c r="T33" s="140">
        <f>VLOOKUP(C33,'[3]明细表（最终)'!$T$3:$U$146,2,0)</f>
        <v>20190331</v>
      </c>
      <c r="U33" s="140">
        <f>VLOOKUP(C33,'[4]2018年度千分制目标考核指标与评价说明表'!$S$3:$T$490,2,0)</f>
        <v>20181231</v>
      </c>
      <c r="V33" s="173">
        <f>VLOOKUP(C33,'[5]明细定稿 (2)'!$C$3:$H$445,6,0)</f>
        <v>43363</v>
      </c>
      <c r="W33" s="173">
        <f>VLOOKUP(C33,'[6]汇总明细表'!$T$4:$U$476,2,0)</f>
        <v>43132.1400421053</v>
      </c>
      <c r="X33" s="173"/>
      <c r="Y33" s="102" t="s">
        <v>193</v>
      </c>
      <c r="Z33" s="102">
        <v>20161128</v>
      </c>
      <c r="AA33" s="140" t="str">
        <f t="shared" si="4"/>
        <v>高国祥20161128</v>
      </c>
      <c r="AB33" s="140" t="str">
        <f t="shared" si="5"/>
        <v>50000</v>
      </c>
      <c r="AC33" s="140" t="str">
        <f t="shared" si="6"/>
        <v>肖罗生20161109</v>
      </c>
      <c r="AD33" s="175" t="s">
        <v>195</v>
      </c>
      <c r="AE33" s="175" t="s">
        <v>44</v>
      </c>
      <c r="AF33" s="175" t="s">
        <v>192</v>
      </c>
      <c r="AG33" s="175" t="s">
        <v>46</v>
      </c>
      <c r="AH33" s="140" t="str">
        <f t="shared" si="7"/>
        <v>4.75</v>
      </c>
      <c r="AI33" s="140" t="str">
        <f>VLOOKUP(C33,'[1]附件 系统外公开招考机关工作人员专业资格条件'!$H$4:$H$6155,1,0)</f>
        <v>高国祥</v>
      </c>
      <c r="AJ33" s="140" t="str">
        <f>VLOOKUP(D33,'[1]附件 系统外公开招考机关工作人员专业资格条件'!$I$4:$I$6155,1,0)</f>
        <v>430611197701244512</v>
      </c>
    </row>
    <row r="34" spans="1:36" s="140" customFormat="1" ht="24.75" customHeight="1">
      <c r="A34" s="147">
        <v>32</v>
      </c>
      <c r="B34" s="125" t="s">
        <v>6</v>
      </c>
      <c r="C34" s="102" t="s">
        <v>196</v>
      </c>
      <c r="D34" s="154" t="s">
        <v>197</v>
      </c>
      <c r="E34" s="155">
        <v>22000</v>
      </c>
      <c r="F34" s="102" t="s">
        <v>198</v>
      </c>
      <c r="G34" s="102" t="s">
        <v>159</v>
      </c>
      <c r="H34" s="150" t="s">
        <v>41</v>
      </c>
      <c r="I34" s="162">
        <v>43647</v>
      </c>
      <c r="J34" s="165">
        <v>43738</v>
      </c>
      <c r="K34" s="166">
        <f t="shared" si="9"/>
        <v>91</v>
      </c>
      <c r="L34" s="124">
        <v>4.75</v>
      </c>
      <c r="M34" s="115">
        <f t="shared" si="8"/>
        <v>264.15277777777777</v>
      </c>
      <c r="N34" s="160"/>
      <c r="P34" s="161">
        <v>20190701</v>
      </c>
      <c r="Q34" s="171">
        <f t="shared" si="2"/>
        <v>92</v>
      </c>
      <c r="R34" s="172">
        <f t="shared" si="3"/>
        <v>260.5342465753425</v>
      </c>
      <c r="S34" s="140">
        <f>VLOOKUP(C34,'[2]明细表（最终)'!$O$3:$P$155,2,0)</f>
        <v>20190630</v>
      </c>
      <c r="T34" s="140">
        <f>VLOOKUP(C34,'[3]明细表（最终)'!$T$3:$U$146,2,0)</f>
        <v>20190331</v>
      </c>
      <c r="U34" s="140">
        <f>VLOOKUP(C34,'[4]2018年度千分制目标考核指标与评价说明表'!$S$3:$T$490,2,0)</f>
        <v>20181231</v>
      </c>
      <c r="V34" s="173" t="e">
        <f>VLOOKUP(C34,'[5]明细定稿 (2)'!$C$3:$H$445,6,0)</f>
        <v>#N/A</v>
      </c>
      <c r="W34" s="173">
        <f>VLOOKUP(C34,'[6]汇总明细表'!$T$4:$U$476,2,0)</f>
        <v>43259</v>
      </c>
      <c r="X34" s="173"/>
      <c r="Y34" s="102" t="s">
        <v>196</v>
      </c>
      <c r="Z34" s="102">
        <v>20181001</v>
      </c>
      <c r="AA34" s="140" t="str">
        <f t="shared" si="4"/>
        <v>周学刚20181001</v>
      </c>
      <c r="AB34" s="140" t="str">
        <f t="shared" si="5"/>
        <v>26000</v>
      </c>
      <c r="AC34" s="140" t="str">
        <f t="shared" si="6"/>
        <v>李军20161109</v>
      </c>
      <c r="AD34" s="175" t="s">
        <v>199</v>
      </c>
      <c r="AE34" s="175" t="s">
        <v>44</v>
      </c>
      <c r="AF34" s="175" t="s">
        <v>192</v>
      </c>
      <c r="AG34" s="175" t="s">
        <v>46</v>
      </c>
      <c r="AH34" s="140" t="str">
        <f t="shared" si="7"/>
        <v>4.35</v>
      </c>
      <c r="AI34" s="140" t="str">
        <f>VLOOKUP(C34,'[1]附件 系统外公开招考机关工作人员专业资格条件'!$H$4:$H$6155,1,0)</f>
        <v>周学刚</v>
      </c>
      <c r="AJ34" s="140" t="str">
        <f>VLOOKUP(D34,'[1]附件 系统外公开招考机关工作人员专业资格条件'!$I$4:$I$6155,1,0)</f>
        <v>430611197703064515</v>
      </c>
    </row>
    <row r="35" spans="1:36" s="140" customFormat="1" ht="24.75" customHeight="1">
      <c r="A35" s="147">
        <v>33</v>
      </c>
      <c r="B35" s="125" t="s">
        <v>6</v>
      </c>
      <c r="C35" s="102" t="s">
        <v>200</v>
      </c>
      <c r="D35" s="154" t="s">
        <v>201</v>
      </c>
      <c r="E35" s="102" t="s">
        <v>60</v>
      </c>
      <c r="F35" s="102" t="s">
        <v>202</v>
      </c>
      <c r="G35" s="102" t="s">
        <v>203</v>
      </c>
      <c r="H35" s="150" t="s">
        <v>56</v>
      </c>
      <c r="I35" s="162">
        <v>43647</v>
      </c>
      <c r="J35" s="165">
        <v>43738</v>
      </c>
      <c r="K35" s="166">
        <f t="shared" si="9"/>
        <v>91</v>
      </c>
      <c r="L35" s="124">
        <v>4.35</v>
      </c>
      <c r="M35" s="115">
        <f t="shared" si="8"/>
        <v>549.7916666666666</v>
      </c>
      <c r="N35" s="160"/>
      <c r="P35" s="161">
        <v>20190701</v>
      </c>
      <c r="Q35" s="171">
        <f t="shared" si="2"/>
        <v>92</v>
      </c>
      <c r="R35" s="172">
        <f t="shared" si="3"/>
        <v>542.2602739726027</v>
      </c>
      <c r="S35" s="140">
        <f>VLOOKUP(C35,'[2]明细表（最终)'!$O$3:$P$155,2,0)</f>
        <v>20190630</v>
      </c>
      <c r="T35" s="140">
        <f>VLOOKUP(C35,'[3]明细表（最终)'!$T$3:$U$146,2,0)</f>
        <v>20190331</v>
      </c>
      <c r="U35" s="140">
        <f>VLOOKUP(C35,'[4]2018年度千分制目标考核指标与评价说明表'!$S$3:$T$490,2,0)</f>
        <v>20181231</v>
      </c>
      <c r="V35" s="173" t="e">
        <f>VLOOKUP(C35,'[5]明细定稿 (2)'!$C$3:$H$445,6,0)</f>
        <v>#N/A</v>
      </c>
      <c r="W35" s="173">
        <f>VLOOKUP(C35,'[6]汇总明细表'!$T$4:$U$476,2,0)</f>
        <v>43186.5994482759</v>
      </c>
      <c r="X35" s="173"/>
      <c r="Y35" s="102" t="s">
        <v>200</v>
      </c>
      <c r="Z35" s="102">
        <v>20181023</v>
      </c>
      <c r="AA35" s="140" t="str">
        <f t="shared" si="4"/>
        <v>任兵20181023</v>
      </c>
      <c r="AB35" s="140" t="str">
        <f t="shared" si="5"/>
        <v>50000</v>
      </c>
      <c r="AC35" s="140" t="str">
        <f t="shared" si="6"/>
        <v>张诗义20161109</v>
      </c>
      <c r="AD35" s="175" t="s">
        <v>188</v>
      </c>
      <c r="AE35" s="175" t="s">
        <v>44</v>
      </c>
      <c r="AF35" s="175" t="s">
        <v>192</v>
      </c>
      <c r="AG35" s="175" t="s">
        <v>46</v>
      </c>
      <c r="AH35" s="140" t="str">
        <f t="shared" si="7"/>
        <v>4.35</v>
      </c>
      <c r="AI35" s="140" t="str">
        <f>VLOOKUP(C35,'[1]附件 系统外公开招考机关工作人员专业资格条件'!$H$4:$H$6155,1,0)</f>
        <v>任兵</v>
      </c>
      <c r="AJ35" s="140" t="str">
        <f>VLOOKUP(D35,'[1]附件 系统外公开招考机关工作人员专业资格条件'!$I$4:$I$6155,1,0)</f>
        <v>430621197010210551</v>
      </c>
    </row>
    <row r="36" spans="1:36" s="140" customFormat="1" ht="24.75" customHeight="1">
      <c r="A36" s="147">
        <v>34</v>
      </c>
      <c r="B36" s="125" t="s">
        <v>6</v>
      </c>
      <c r="C36" s="102" t="s">
        <v>204</v>
      </c>
      <c r="D36" s="154" t="s">
        <v>205</v>
      </c>
      <c r="E36" s="102" t="s">
        <v>38</v>
      </c>
      <c r="F36" s="102" t="s">
        <v>206</v>
      </c>
      <c r="G36" s="102" t="s">
        <v>207</v>
      </c>
      <c r="H36" s="150" t="s">
        <v>56</v>
      </c>
      <c r="I36" s="162">
        <v>43647</v>
      </c>
      <c r="J36" s="165">
        <v>43738</v>
      </c>
      <c r="K36" s="166">
        <f t="shared" si="9"/>
        <v>91</v>
      </c>
      <c r="L36" s="124">
        <v>4.35</v>
      </c>
      <c r="M36" s="115">
        <f t="shared" si="8"/>
        <v>329.87499999999994</v>
      </c>
      <c r="N36" s="160"/>
      <c r="P36" s="161">
        <v>20190701</v>
      </c>
      <c r="Q36" s="171">
        <f t="shared" si="2"/>
        <v>92</v>
      </c>
      <c r="R36" s="172">
        <f t="shared" si="3"/>
        <v>325.3561643835616</v>
      </c>
      <c r="S36" s="140">
        <f>VLOOKUP(C36,'[2]明细表（最终)'!$O$3:$P$155,2,0)</f>
        <v>20190630</v>
      </c>
      <c r="T36" s="140">
        <f>VLOOKUP(C36,'[3]明细表（最终)'!$T$3:$U$146,2,0)</f>
        <v>20190331</v>
      </c>
      <c r="U36" s="140">
        <f>VLOOKUP(C36,'[4]2018年度千分制目标考核指标与评价说明表'!$S$3:$T$490,2,0)</f>
        <v>20181231</v>
      </c>
      <c r="V36" s="173">
        <f>VLOOKUP(C36,'[5]明细定稿 (2)'!$C$3:$H$445,6,0)</f>
        <v>43363</v>
      </c>
      <c r="W36" s="173">
        <f>VLOOKUP(C36,'[6]汇总明细表'!$T$4:$U$476,2,0)</f>
        <v>43241.7531034483</v>
      </c>
      <c r="X36" s="173"/>
      <c r="Y36" s="102" t="s">
        <v>204</v>
      </c>
      <c r="Z36" s="102">
        <v>20181106</v>
      </c>
      <c r="AA36" s="140" t="str">
        <f aca="true" t="shared" si="10" ref="AA36:AA67">Y36&amp;Z36</f>
        <v>杨敬20181106</v>
      </c>
      <c r="AB36" s="140" t="str">
        <f t="shared" si="5"/>
        <v>30000</v>
      </c>
      <c r="AC36" s="140" t="str">
        <f t="shared" si="6"/>
        <v>李友华20161111</v>
      </c>
      <c r="AD36" s="175" t="s">
        <v>182</v>
      </c>
      <c r="AE36" s="175" t="s">
        <v>44</v>
      </c>
      <c r="AF36" s="175" t="s">
        <v>208</v>
      </c>
      <c r="AG36" s="175" t="s">
        <v>46</v>
      </c>
      <c r="AH36" s="140" t="str">
        <f t="shared" si="7"/>
        <v>4.35</v>
      </c>
      <c r="AI36" s="140" t="str">
        <f>VLOOKUP(C36,'[1]附件 系统外公开招考机关工作人员专业资格条件'!$H$4:$H$6155,1,0)</f>
        <v>杨敬</v>
      </c>
      <c r="AJ36" s="140" t="str">
        <f>VLOOKUP(D36,'[1]附件 系统外公开招考机关工作人员专业资格条件'!$I$4:$I$6155,1,0)</f>
        <v>430621197404190530</v>
      </c>
    </row>
    <row r="37" spans="1:36" s="140" customFormat="1" ht="24.75" customHeight="1">
      <c r="A37" s="147">
        <v>35</v>
      </c>
      <c r="B37" s="125" t="s">
        <v>6</v>
      </c>
      <c r="C37" s="102" t="s">
        <v>209</v>
      </c>
      <c r="D37" s="154" t="s">
        <v>210</v>
      </c>
      <c r="E37" s="102" t="s">
        <v>60</v>
      </c>
      <c r="F37" s="102" t="s">
        <v>206</v>
      </c>
      <c r="G37" s="102" t="s">
        <v>207</v>
      </c>
      <c r="H37" s="150" t="s">
        <v>56</v>
      </c>
      <c r="I37" s="162">
        <v>43647</v>
      </c>
      <c r="J37" s="165">
        <v>43738</v>
      </c>
      <c r="K37" s="166">
        <f t="shared" si="9"/>
        <v>91</v>
      </c>
      <c r="L37" s="124">
        <v>4.35</v>
      </c>
      <c r="M37" s="115">
        <f t="shared" si="8"/>
        <v>549.7916666666666</v>
      </c>
      <c r="N37" s="160"/>
      <c r="P37" s="161">
        <v>20190701</v>
      </c>
      <c r="Q37" s="171">
        <f t="shared" si="2"/>
        <v>92</v>
      </c>
      <c r="R37" s="172">
        <f t="shared" si="3"/>
        <v>542.2602739726027</v>
      </c>
      <c r="S37" s="140">
        <f>VLOOKUP(C37,'[2]明细表（最终)'!$O$3:$P$155,2,0)</f>
        <v>20190630</v>
      </c>
      <c r="T37" s="140">
        <f>VLOOKUP(C37,'[3]明细表（最终)'!$T$3:$U$146,2,0)</f>
        <v>20190331</v>
      </c>
      <c r="U37" s="140">
        <f>VLOOKUP(C37,'[4]2018年度千分制目标考核指标与评价说明表'!$S$3:$T$490,2,0)</f>
        <v>20181231</v>
      </c>
      <c r="V37" s="173">
        <f>VLOOKUP(C37,'[5]明细定稿 (2)'!$C$3:$H$445,6,0)</f>
        <v>43363</v>
      </c>
      <c r="W37" s="173">
        <f>VLOOKUP(C37,'[6]汇总明细表'!$T$4:$U$476,2,0)</f>
        <v>43271.9997241379</v>
      </c>
      <c r="X37" s="173"/>
      <c r="Y37" s="102" t="s">
        <v>209</v>
      </c>
      <c r="Z37" s="102">
        <v>20181106</v>
      </c>
      <c r="AA37" s="140" t="str">
        <f t="shared" si="10"/>
        <v>龙世权20181106</v>
      </c>
      <c r="AB37" s="140" t="str">
        <f t="shared" si="5"/>
        <v>50000</v>
      </c>
      <c r="AC37" s="140" t="str">
        <f t="shared" si="6"/>
        <v>付观志20171025</v>
      </c>
      <c r="AD37" s="175" t="s">
        <v>211</v>
      </c>
      <c r="AE37" s="175" t="s">
        <v>122</v>
      </c>
      <c r="AF37" s="175" t="s">
        <v>45</v>
      </c>
      <c r="AG37" s="175" t="s">
        <v>46</v>
      </c>
      <c r="AH37" s="140" t="str">
        <f t="shared" si="7"/>
        <v>4.35</v>
      </c>
      <c r="AI37" s="140" t="str">
        <f>VLOOKUP(C37,'[1]附件 系统外公开招考机关工作人员专业资格条件'!$H$4:$H$6155,1,0)</f>
        <v>龙世权</v>
      </c>
      <c r="AJ37" s="140" t="str">
        <f>VLOOKUP(D37,'[1]附件 系统外公开招考机关工作人员专业资格条件'!$I$4:$I$6155,1,0)</f>
        <v>430621196006280536</v>
      </c>
    </row>
    <row r="38" spans="1:36" s="140" customFormat="1" ht="24.75" customHeight="1">
      <c r="A38" s="147">
        <v>36</v>
      </c>
      <c r="B38" s="125" t="s">
        <v>6</v>
      </c>
      <c r="C38" s="102" t="s">
        <v>212</v>
      </c>
      <c r="D38" s="154" t="s">
        <v>213</v>
      </c>
      <c r="E38" s="102" t="s">
        <v>60</v>
      </c>
      <c r="F38" s="102" t="s">
        <v>206</v>
      </c>
      <c r="G38" s="102" t="s">
        <v>207</v>
      </c>
      <c r="H38" s="150" t="s">
        <v>56</v>
      </c>
      <c r="I38" s="162">
        <v>43647</v>
      </c>
      <c r="J38" s="165">
        <v>43738</v>
      </c>
      <c r="K38" s="166">
        <f t="shared" si="9"/>
        <v>91</v>
      </c>
      <c r="L38" s="124">
        <v>4.35</v>
      </c>
      <c r="M38" s="115">
        <f t="shared" si="8"/>
        <v>549.7916666666666</v>
      </c>
      <c r="N38" s="160"/>
      <c r="P38" s="161">
        <v>20190701</v>
      </c>
      <c r="Q38" s="171">
        <f t="shared" si="2"/>
        <v>92</v>
      </c>
      <c r="R38" s="172">
        <f t="shared" si="3"/>
        <v>542.2602739726027</v>
      </c>
      <c r="S38" s="140">
        <f>VLOOKUP(C38,'[2]明细表（最终)'!$O$3:$P$155,2,0)</f>
        <v>20190630</v>
      </c>
      <c r="T38" s="140">
        <f>VLOOKUP(C38,'[3]明细表（最终)'!$T$3:$U$146,2,0)</f>
        <v>20190331</v>
      </c>
      <c r="U38" s="140">
        <f>VLOOKUP(C38,'[4]2018年度千分制目标考核指标与评价说明表'!$S$3:$T$490,2,0)</f>
        <v>20181231</v>
      </c>
      <c r="V38" s="173">
        <f>VLOOKUP(C38,'[5]明细定稿 (2)'!$C$3:$H$445,6,0)</f>
        <v>43363</v>
      </c>
      <c r="W38" s="173">
        <f>VLOOKUP(C38,'[6]汇总明细表'!$T$4:$U$476,2,0)</f>
        <v>43271.9966896552</v>
      </c>
      <c r="X38" s="173"/>
      <c r="Y38" s="102" t="s">
        <v>212</v>
      </c>
      <c r="Z38" s="102">
        <v>20181106</v>
      </c>
      <c r="AA38" s="140" t="str">
        <f t="shared" si="10"/>
        <v>李鑫20181106</v>
      </c>
      <c r="AB38" s="140" t="str">
        <f t="shared" si="5"/>
        <v>50000</v>
      </c>
      <c r="AC38" s="140" t="str">
        <f t="shared" si="6"/>
        <v>张诗义20171124</v>
      </c>
      <c r="AD38" s="175" t="s">
        <v>188</v>
      </c>
      <c r="AE38" s="175" t="s">
        <v>44</v>
      </c>
      <c r="AF38" s="175" t="s">
        <v>214</v>
      </c>
      <c r="AG38" s="175" t="s">
        <v>46</v>
      </c>
      <c r="AH38" s="140" t="str">
        <f t="shared" si="7"/>
        <v>4.35</v>
      </c>
      <c r="AI38" s="140" t="str">
        <f>VLOOKUP(C38,'[1]附件 系统外公开招考机关工作人员专业资格条件'!$H$4:$H$6155,1,0)</f>
        <v>李鑫</v>
      </c>
      <c r="AJ38" s="140" t="str">
        <f>VLOOKUP(D38,'[1]附件 系统外公开招考机关工作人员专业资格条件'!$I$4:$I$6155,1,0)</f>
        <v>430611198612184559</v>
      </c>
    </row>
    <row r="39" spans="1:36" s="140" customFormat="1" ht="24.75" customHeight="1">
      <c r="A39" s="147">
        <v>37</v>
      </c>
      <c r="B39" s="125" t="s">
        <v>6</v>
      </c>
      <c r="C39" s="102" t="s">
        <v>215</v>
      </c>
      <c r="D39" s="154" t="s">
        <v>216</v>
      </c>
      <c r="E39" s="102" t="s">
        <v>38</v>
      </c>
      <c r="F39" s="102" t="s">
        <v>217</v>
      </c>
      <c r="G39" s="102" t="s">
        <v>218</v>
      </c>
      <c r="H39" s="150" t="s">
        <v>56</v>
      </c>
      <c r="I39" s="162">
        <v>43647</v>
      </c>
      <c r="J39" s="165">
        <v>43738</v>
      </c>
      <c r="K39" s="166">
        <f t="shared" si="9"/>
        <v>91</v>
      </c>
      <c r="L39" s="124">
        <v>4.35</v>
      </c>
      <c r="M39" s="115">
        <f aca="true" t="shared" si="11" ref="M39:M70">E39*K39*L39/360/100</f>
        <v>329.87499999999994</v>
      </c>
      <c r="N39" s="160"/>
      <c r="P39" s="161">
        <v>20190701</v>
      </c>
      <c r="Q39" s="171">
        <f t="shared" si="2"/>
        <v>92</v>
      </c>
      <c r="R39" s="172">
        <f t="shared" si="3"/>
        <v>325.3561643835616</v>
      </c>
      <c r="S39" s="140">
        <f>VLOOKUP(C39,'[2]明细表（最终)'!$O$3:$P$155,2,0)</f>
        <v>20190630</v>
      </c>
      <c r="T39" s="140">
        <f>VLOOKUP(C39,'[3]明细表（最终)'!$T$3:$U$146,2,0)</f>
        <v>20190331</v>
      </c>
      <c r="U39" s="140">
        <f>VLOOKUP(C39,'[4]2018年度千分制目标考核指标与评价说明表'!$S$3:$T$490,2,0)</f>
        <v>20181231</v>
      </c>
      <c r="V39" s="173">
        <f>VLOOKUP(C39,'[5]明细定稿 (2)'!$C$3:$H$445,6,0)</f>
        <v>43363</v>
      </c>
      <c r="W39" s="173">
        <f>VLOOKUP(C39,'[6]汇总明细表'!$T$4:$U$476,2,0)</f>
        <v>43212.2510344828</v>
      </c>
      <c r="X39" s="173"/>
      <c r="Y39" s="102" t="s">
        <v>215</v>
      </c>
      <c r="Z39" s="102">
        <v>20181107</v>
      </c>
      <c r="AA39" s="140" t="str">
        <f t="shared" si="10"/>
        <v>杨从喜20181107</v>
      </c>
      <c r="AB39" s="140" t="str">
        <f t="shared" si="5"/>
        <v>30000</v>
      </c>
      <c r="AC39" s="140" t="str">
        <f t="shared" si="6"/>
        <v>李友华20171124</v>
      </c>
      <c r="AD39" s="175" t="s">
        <v>182</v>
      </c>
      <c r="AE39" s="175" t="s">
        <v>44</v>
      </c>
      <c r="AF39" s="175" t="s">
        <v>214</v>
      </c>
      <c r="AG39" s="175" t="s">
        <v>46</v>
      </c>
      <c r="AH39" s="140" t="str">
        <f t="shared" si="7"/>
        <v>4.35</v>
      </c>
      <c r="AI39" s="140" t="str">
        <f>VLOOKUP(C39,'[1]附件 系统外公开招考机关工作人员专业资格条件'!$H$4:$H$6155,1,0)</f>
        <v>杨从喜</v>
      </c>
      <c r="AJ39" s="140" t="str">
        <f>VLOOKUP(D39,'[1]附件 系统外公开招考机关工作人员专业资格条件'!$I$4:$I$6155,1,0)</f>
        <v>430621196902140558</v>
      </c>
    </row>
    <row r="40" spans="1:36" s="140" customFormat="1" ht="24.75" customHeight="1">
      <c r="A40" s="147">
        <v>38</v>
      </c>
      <c r="B40" s="125" t="s">
        <v>6</v>
      </c>
      <c r="C40" s="102" t="s">
        <v>219</v>
      </c>
      <c r="D40" s="154" t="s">
        <v>220</v>
      </c>
      <c r="E40" s="102" t="s">
        <v>60</v>
      </c>
      <c r="F40" s="102" t="s">
        <v>217</v>
      </c>
      <c r="G40" s="102" t="s">
        <v>218</v>
      </c>
      <c r="H40" s="150" t="s">
        <v>56</v>
      </c>
      <c r="I40" s="162">
        <v>43647</v>
      </c>
      <c r="J40" s="165">
        <v>43738</v>
      </c>
      <c r="K40" s="166">
        <f t="shared" si="9"/>
        <v>91</v>
      </c>
      <c r="L40" s="124">
        <v>4.35</v>
      </c>
      <c r="M40" s="115">
        <f t="shared" si="11"/>
        <v>549.7916666666666</v>
      </c>
      <c r="N40" s="160"/>
      <c r="P40" s="161">
        <v>20190701</v>
      </c>
      <c r="Q40" s="171">
        <f t="shared" si="2"/>
        <v>92</v>
      </c>
      <c r="R40" s="172">
        <f t="shared" si="3"/>
        <v>542.2602739726027</v>
      </c>
      <c r="S40" s="140">
        <f>VLOOKUP(C40,'[2]明细表（最终)'!$O$3:$P$155,2,0)</f>
        <v>20190630</v>
      </c>
      <c r="T40" s="140">
        <f>VLOOKUP(C40,'[3]明细表（最终)'!$T$3:$U$146,2,0)</f>
        <v>20190331</v>
      </c>
      <c r="U40" s="140">
        <f>VLOOKUP(C40,'[4]2018年度千分制目标考核指标与评价说明表'!$S$3:$T$490,2,0)</f>
        <v>20181231</v>
      </c>
      <c r="V40" s="173" t="e">
        <f>VLOOKUP(C40,'[5]明细定稿 (2)'!$C$3:$H$445,6,0)</f>
        <v>#N/A</v>
      </c>
      <c r="W40" s="173">
        <f>VLOOKUP(C40,'[6]汇总明细表'!$T$4:$U$476,2,0)</f>
        <v>43272.0013793103</v>
      </c>
      <c r="X40" s="173"/>
      <c r="Y40" s="102" t="s">
        <v>219</v>
      </c>
      <c r="Z40" s="102">
        <v>20181107</v>
      </c>
      <c r="AA40" s="140" t="str">
        <f t="shared" si="10"/>
        <v>秦光齐20181107</v>
      </c>
      <c r="AB40" s="140" t="str">
        <f t="shared" si="5"/>
        <v>50000</v>
      </c>
      <c r="AC40" s="140" t="str">
        <f t="shared" si="6"/>
        <v>李功春20180629</v>
      </c>
      <c r="AD40" s="175" t="s">
        <v>221</v>
      </c>
      <c r="AE40" s="175" t="s">
        <v>44</v>
      </c>
      <c r="AF40" s="175" t="s">
        <v>222</v>
      </c>
      <c r="AG40" s="175" t="s">
        <v>46</v>
      </c>
      <c r="AH40" s="140" t="str">
        <f t="shared" si="7"/>
        <v>4.35</v>
      </c>
      <c r="AI40" s="140" t="str">
        <f>VLOOKUP(C40,'[1]附件 系统外公开招考机关工作人员专业资格条件'!$H$4:$H$6155,1,0)</f>
        <v>秦光齐</v>
      </c>
      <c r="AJ40" s="140" t="e">
        <f>VLOOKUP(D40,'[1]附件 系统外公开招考机关工作人员专业资格条件'!$I$4:$I$6155,1,0)</f>
        <v>#N/A</v>
      </c>
    </row>
    <row r="41" spans="1:36" s="140" customFormat="1" ht="24.75" customHeight="1">
      <c r="A41" s="147">
        <v>39</v>
      </c>
      <c r="B41" s="125" t="s">
        <v>6</v>
      </c>
      <c r="C41" s="102" t="s">
        <v>223</v>
      </c>
      <c r="D41" s="154" t="s">
        <v>224</v>
      </c>
      <c r="E41" s="102" t="s">
        <v>38</v>
      </c>
      <c r="F41" s="102" t="s">
        <v>225</v>
      </c>
      <c r="G41" s="102" t="s">
        <v>226</v>
      </c>
      <c r="H41" s="150" t="s">
        <v>56</v>
      </c>
      <c r="I41" s="162">
        <v>43647</v>
      </c>
      <c r="J41" s="165">
        <v>43738</v>
      </c>
      <c r="K41" s="166">
        <f t="shared" si="9"/>
        <v>91</v>
      </c>
      <c r="L41" s="124">
        <v>4.35</v>
      </c>
      <c r="M41" s="115">
        <f t="shared" si="11"/>
        <v>329.87499999999994</v>
      </c>
      <c r="N41" s="160"/>
      <c r="P41" s="161">
        <v>20190701</v>
      </c>
      <c r="Q41" s="171">
        <f t="shared" si="2"/>
        <v>92</v>
      </c>
      <c r="R41" s="172">
        <f t="shared" si="3"/>
        <v>325.3561643835616</v>
      </c>
      <c r="S41" s="140">
        <f>VLOOKUP(C41,'[2]明细表（最终)'!$O$3:$P$155,2,0)</f>
        <v>20190630</v>
      </c>
      <c r="T41" s="140">
        <f>VLOOKUP(C41,'[3]明细表（最终)'!$T$3:$U$146,2,0)</f>
        <v>20190331</v>
      </c>
      <c r="U41" s="140">
        <f>VLOOKUP(C41,'[4]2018年度千分制目标考核指标与评价说明表'!$S$3:$T$490,2,0)</f>
        <v>20181231</v>
      </c>
      <c r="V41" s="173" t="e">
        <f>VLOOKUP(C41,'[5]明细定稿 (2)'!$C$3:$H$445,6,0)</f>
        <v>#N/A</v>
      </c>
      <c r="W41" s="173">
        <f>VLOOKUP(C41,'[6]汇总明细表'!$T$4:$U$476,2,0)</f>
        <v>43272</v>
      </c>
      <c r="X41" s="173"/>
      <c r="Y41" s="102" t="s">
        <v>223</v>
      </c>
      <c r="Z41" s="102">
        <v>20181108</v>
      </c>
      <c r="AA41" s="140" t="str">
        <f t="shared" si="10"/>
        <v>汤新男20181108</v>
      </c>
      <c r="AB41" s="140" t="str">
        <f t="shared" si="5"/>
        <v>30000</v>
      </c>
      <c r="AC41" s="140" t="str">
        <f t="shared" si="6"/>
        <v>李鑫20160906</v>
      </c>
      <c r="AD41" s="175" t="s">
        <v>212</v>
      </c>
      <c r="AE41" s="175" t="s">
        <v>44</v>
      </c>
      <c r="AF41" s="175" t="s">
        <v>227</v>
      </c>
      <c r="AG41" s="175" t="s">
        <v>46</v>
      </c>
      <c r="AH41" s="140" t="str">
        <f t="shared" si="7"/>
        <v>4.35</v>
      </c>
      <c r="AI41" s="140" t="str">
        <f>VLOOKUP(C41,'[1]附件 系统外公开招考机关工作人员专业资格条件'!$H$4:$H$6155,1,0)</f>
        <v>汤新男</v>
      </c>
      <c r="AJ41" s="140" t="e">
        <f>VLOOKUP(D41,'[1]附件 系统外公开招考机关工作人员专业资格条件'!$I$4:$I$6155,1,0)</f>
        <v>#N/A</v>
      </c>
    </row>
    <row r="42" spans="1:36" s="140" customFormat="1" ht="24.75" customHeight="1">
      <c r="A42" s="147">
        <v>40</v>
      </c>
      <c r="B42" s="125" t="s">
        <v>6</v>
      </c>
      <c r="C42" s="102" t="s">
        <v>228</v>
      </c>
      <c r="D42" s="154" t="s">
        <v>229</v>
      </c>
      <c r="E42" s="102" t="s">
        <v>38</v>
      </c>
      <c r="F42" s="102" t="s">
        <v>225</v>
      </c>
      <c r="G42" s="102" t="s">
        <v>226</v>
      </c>
      <c r="H42" s="150" t="s">
        <v>56</v>
      </c>
      <c r="I42" s="162">
        <v>43647</v>
      </c>
      <c r="J42" s="165">
        <v>43738</v>
      </c>
      <c r="K42" s="166">
        <f t="shared" si="9"/>
        <v>91</v>
      </c>
      <c r="L42" s="124">
        <v>4.35</v>
      </c>
      <c r="M42" s="115">
        <f t="shared" si="11"/>
        <v>329.87499999999994</v>
      </c>
      <c r="N42" s="160"/>
      <c r="P42" s="161">
        <v>20190701</v>
      </c>
      <c r="Q42" s="171">
        <f t="shared" si="2"/>
        <v>92</v>
      </c>
      <c r="R42" s="172">
        <f t="shared" si="3"/>
        <v>325.3561643835616</v>
      </c>
      <c r="S42" s="140">
        <f>VLOOKUP(C42,'[2]明细表（最终)'!$O$3:$P$155,2,0)</f>
        <v>20190630</v>
      </c>
      <c r="T42" s="140">
        <f>VLOOKUP(C42,'[3]明细表（最终)'!$T$3:$U$146,2,0)</f>
        <v>20190331</v>
      </c>
      <c r="U42" s="140">
        <f>VLOOKUP(C42,'[4]2018年度千分制目标考核指标与评价说明表'!$S$3:$T$490,2,0)</f>
        <v>20181231</v>
      </c>
      <c r="V42" s="173">
        <f>VLOOKUP(C42,'[5]明细定稿 (2)'!$C$3:$H$445,6,0)</f>
        <v>43363</v>
      </c>
      <c r="W42" s="173">
        <f>VLOOKUP(C42,'[6]汇总明细表'!$T$4:$U$476,2,0)</f>
        <v>43272</v>
      </c>
      <c r="X42" s="173"/>
      <c r="Y42" s="102" t="s">
        <v>228</v>
      </c>
      <c r="Z42" s="102">
        <v>20181108</v>
      </c>
      <c r="AA42" s="140" t="str">
        <f t="shared" si="10"/>
        <v>文喜平20181108</v>
      </c>
      <c r="AB42" s="140" t="str">
        <f t="shared" si="5"/>
        <v>30000</v>
      </c>
      <c r="AC42" s="140" t="str">
        <f t="shared" si="6"/>
        <v>刘和平20161102</v>
      </c>
      <c r="AD42" s="175" t="s">
        <v>230</v>
      </c>
      <c r="AE42" s="175" t="s">
        <v>44</v>
      </c>
      <c r="AF42" s="175" t="s">
        <v>231</v>
      </c>
      <c r="AG42" s="175" t="s">
        <v>46</v>
      </c>
      <c r="AH42" s="140" t="str">
        <f t="shared" si="7"/>
        <v>4.35</v>
      </c>
      <c r="AI42" s="140" t="str">
        <f>VLOOKUP(C42,'[1]附件 系统外公开招考机关工作人员专业资格条件'!$H$4:$H$6155,1,0)</f>
        <v>文喜平</v>
      </c>
      <c r="AJ42" s="140" t="e">
        <f>VLOOKUP(D42,'[1]附件 系统外公开招考机关工作人员专业资格条件'!$I$4:$I$6155,1,0)</f>
        <v>#N/A</v>
      </c>
    </row>
    <row r="43" spans="1:36" s="140" customFormat="1" ht="24.75" customHeight="1">
      <c r="A43" s="147">
        <v>41</v>
      </c>
      <c r="B43" s="125" t="s">
        <v>6</v>
      </c>
      <c r="C43" s="102" t="s">
        <v>232</v>
      </c>
      <c r="D43" s="154" t="s">
        <v>233</v>
      </c>
      <c r="E43" s="102" t="s">
        <v>60</v>
      </c>
      <c r="F43" s="102" t="s">
        <v>234</v>
      </c>
      <c r="G43" s="102" t="s">
        <v>235</v>
      </c>
      <c r="H43" s="150" t="s">
        <v>56</v>
      </c>
      <c r="I43" s="162">
        <v>43647</v>
      </c>
      <c r="J43" s="165">
        <v>43738</v>
      </c>
      <c r="K43" s="166">
        <f t="shared" si="9"/>
        <v>91</v>
      </c>
      <c r="L43" s="124">
        <v>4.35</v>
      </c>
      <c r="M43" s="115">
        <f t="shared" si="11"/>
        <v>549.7916666666666</v>
      </c>
      <c r="N43" s="160"/>
      <c r="P43" s="161">
        <v>20190701</v>
      </c>
      <c r="Q43" s="171">
        <f t="shared" si="2"/>
        <v>92</v>
      </c>
      <c r="R43" s="172">
        <f t="shared" si="3"/>
        <v>542.2602739726027</v>
      </c>
      <c r="S43" s="140">
        <f>VLOOKUP(C43,'[2]明细表（最终)'!$O$3:$P$155,2,0)</f>
        <v>20190630</v>
      </c>
      <c r="T43" s="140">
        <f>VLOOKUP(C43,'[3]明细表（最终)'!$T$3:$U$146,2,0)</f>
        <v>20190331</v>
      </c>
      <c r="U43" s="140">
        <f>VLOOKUP(C43,'[4]2018年度千分制目标考核指标与评价说明表'!$S$3:$T$490,2,0)</f>
        <v>20181231</v>
      </c>
      <c r="V43" s="173">
        <f>VLOOKUP(C43,'[5]明细定稿 (2)'!$C$3:$H$445,6,0)</f>
        <v>43363</v>
      </c>
      <c r="W43" s="173">
        <f>VLOOKUP(C43,'[6]汇总明细表'!$T$4:$U$476,2,0)</f>
        <v>43168.6124137931</v>
      </c>
      <c r="X43" s="173"/>
      <c r="Y43" s="102" t="s">
        <v>232</v>
      </c>
      <c r="Z43" s="102">
        <v>20181123</v>
      </c>
      <c r="AA43" s="140" t="str">
        <f t="shared" si="10"/>
        <v>陈勋20181123</v>
      </c>
      <c r="AB43" s="140" t="str">
        <f t="shared" si="5"/>
        <v>50000</v>
      </c>
      <c r="AC43" s="140" t="str">
        <f t="shared" si="6"/>
        <v>李国枝20161118</v>
      </c>
      <c r="AD43" s="175" t="s">
        <v>236</v>
      </c>
      <c r="AE43" s="175" t="s">
        <v>44</v>
      </c>
      <c r="AF43" s="175" t="s">
        <v>237</v>
      </c>
      <c r="AG43" s="175" t="s">
        <v>46</v>
      </c>
      <c r="AH43" s="140" t="str">
        <f t="shared" si="7"/>
        <v>4.35</v>
      </c>
      <c r="AI43" s="140" t="str">
        <f>VLOOKUP(C43,'[1]附件 系统外公开招考机关工作人员专业资格条件'!$H$4:$H$6155,1,0)</f>
        <v>陈勋</v>
      </c>
      <c r="AJ43" s="140" t="e">
        <f>VLOOKUP(D43,'[1]附件 系统外公开招考机关工作人员专业资格条件'!$I$4:$I$6155,1,0)</f>
        <v>#N/A</v>
      </c>
    </row>
    <row r="44" spans="1:36" s="140" customFormat="1" ht="24.75" customHeight="1">
      <c r="A44" s="147">
        <v>42</v>
      </c>
      <c r="B44" s="125" t="s">
        <v>6</v>
      </c>
      <c r="C44" s="102" t="s">
        <v>238</v>
      </c>
      <c r="D44" s="154" t="s">
        <v>239</v>
      </c>
      <c r="E44" s="102" t="s">
        <v>129</v>
      </c>
      <c r="F44" s="102" t="s">
        <v>240</v>
      </c>
      <c r="G44" s="102" t="s">
        <v>241</v>
      </c>
      <c r="H44" s="150" t="s">
        <v>56</v>
      </c>
      <c r="I44" s="162">
        <v>43647</v>
      </c>
      <c r="J44" s="165">
        <v>43738</v>
      </c>
      <c r="K44" s="166">
        <f t="shared" si="9"/>
        <v>91</v>
      </c>
      <c r="L44" s="124">
        <v>4.35</v>
      </c>
      <c r="M44" s="115">
        <f t="shared" si="11"/>
        <v>219.91666666666663</v>
      </c>
      <c r="N44" s="160"/>
      <c r="P44" s="161">
        <v>20190701</v>
      </c>
      <c r="Q44" s="171">
        <f t="shared" si="2"/>
        <v>92</v>
      </c>
      <c r="R44" s="172">
        <f t="shared" si="3"/>
        <v>216.90410958904107</v>
      </c>
      <c r="S44" s="140">
        <f>VLOOKUP(C44,'[2]明细表（最终)'!$O$3:$P$155,2,0)</f>
        <v>20190630</v>
      </c>
      <c r="T44" s="140">
        <f>VLOOKUP(C44,'[3]明细表（最终)'!$T$3:$U$146,2,0)</f>
        <v>20190331</v>
      </c>
      <c r="U44" s="140">
        <f>VLOOKUP(C44,'[4]2018年度千分制目标考核指标与评价说明表'!$S$3:$T$490,2,0)</f>
        <v>20181231</v>
      </c>
      <c r="V44" s="173">
        <f>VLOOKUP(C44,'[5]明细定稿 (2)'!$C$3:$H$445,6,0)</f>
        <v>43363</v>
      </c>
      <c r="W44" s="173">
        <f>VLOOKUP(C44,'[6]汇总明细表'!$T$4:$U$476,2,0)</f>
        <v>43130.5875862069</v>
      </c>
      <c r="X44" s="173"/>
      <c r="Y44" s="102" t="s">
        <v>238</v>
      </c>
      <c r="Z44" s="102">
        <v>20181206</v>
      </c>
      <c r="AA44" s="140" t="str">
        <f t="shared" si="10"/>
        <v>汪庭华20181206</v>
      </c>
      <c r="AB44" s="140" t="str">
        <f t="shared" si="5"/>
        <v>20000</v>
      </c>
      <c r="AC44" s="140" t="str">
        <f t="shared" si="6"/>
        <v>李鑫20171012</v>
      </c>
      <c r="AD44" s="175" t="s">
        <v>212</v>
      </c>
      <c r="AE44" s="175" t="s">
        <v>44</v>
      </c>
      <c r="AF44" s="175" t="s">
        <v>242</v>
      </c>
      <c r="AG44" s="175" t="s">
        <v>46</v>
      </c>
      <c r="AH44" s="140" t="str">
        <f t="shared" si="7"/>
        <v>4.35</v>
      </c>
      <c r="AI44" s="140" t="str">
        <f>VLOOKUP(C44,'[1]附件 系统外公开招考机关工作人员专业资格条件'!$H$4:$H$6155,1,0)</f>
        <v>汪庭华</v>
      </c>
      <c r="AJ44" s="140" t="str">
        <f>VLOOKUP(D44,'[1]附件 系统外公开招考机关工作人员专业资格条件'!$I$4:$I$6155,1,0)</f>
        <v>43062119680730055X</v>
      </c>
    </row>
    <row r="45" spans="1:36" s="140" customFormat="1" ht="24.75" customHeight="1">
      <c r="A45" s="147">
        <v>43</v>
      </c>
      <c r="B45" s="125" t="s">
        <v>6</v>
      </c>
      <c r="C45" s="102" t="s">
        <v>243</v>
      </c>
      <c r="D45" s="154" t="s">
        <v>244</v>
      </c>
      <c r="E45" s="102" t="s">
        <v>38</v>
      </c>
      <c r="F45" s="102" t="s">
        <v>245</v>
      </c>
      <c r="G45" s="102" t="s">
        <v>246</v>
      </c>
      <c r="H45" s="150" t="s">
        <v>56</v>
      </c>
      <c r="I45" s="162">
        <v>43647</v>
      </c>
      <c r="J45" s="165">
        <v>43738</v>
      </c>
      <c r="K45" s="166">
        <f t="shared" si="9"/>
        <v>91</v>
      </c>
      <c r="L45" s="124">
        <v>4.35</v>
      </c>
      <c r="M45" s="115">
        <f t="shared" si="11"/>
        <v>329.87499999999994</v>
      </c>
      <c r="N45" s="160"/>
      <c r="P45" s="161">
        <v>20190701</v>
      </c>
      <c r="Q45" s="171">
        <f t="shared" si="2"/>
        <v>92</v>
      </c>
      <c r="R45" s="172">
        <f t="shared" si="3"/>
        <v>325.3561643835616</v>
      </c>
      <c r="S45" s="140">
        <f>VLOOKUP(C45,'[2]明细表（最终)'!$O$3:$P$155,2,0)</f>
        <v>20190630</v>
      </c>
      <c r="T45" s="140">
        <f>VLOOKUP(C45,'[3]明细表（最终)'!$T$3:$U$146,2,0)</f>
        <v>20190331</v>
      </c>
      <c r="U45" s="140">
        <f>VLOOKUP(C45,'[4]2018年度千分制目标考核指标与评价说明表'!$S$3:$T$490,2,0)</f>
        <v>20181231</v>
      </c>
      <c r="V45" s="173">
        <f>VLOOKUP(C45,'[5]明细定稿 (2)'!$C$3:$H$445,6,0)</f>
        <v>43363</v>
      </c>
      <c r="W45" s="173">
        <f>VLOOKUP(C45,'[6]汇总明细表'!$T$4:$U$476,2,0)</f>
        <v>43188</v>
      </c>
      <c r="X45" s="173"/>
      <c r="Y45" s="102" t="s">
        <v>243</v>
      </c>
      <c r="Z45" s="102">
        <v>20181210</v>
      </c>
      <c r="AA45" s="140" t="str">
        <f t="shared" si="10"/>
        <v>赵四红20181210</v>
      </c>
      <c r="AB45" s="140" t="str">
        <f t="shared" si="5"/>
        <v>30000</v>
      </c>
      <c r="AC45" s="140" t="str">
        <f t="shared" si="6"/>
        <v>秦光齐20171023</v>
      </c>
      <c r="AD45" s="175" t="s">
        <v>219</v>
      </c>
      <c r="AE45" s="175" t="s">
        <v>122</v>
      </c>
      <c r="AF45" s="175" t="s">
        <v>247</v>
      </c>
      <c r="AG45" s="175" t="s">
        <v>46</v>
      </c>
      <c r="AH45" s="140" t="str">
        <f t="shared" si="7"/>
        <v>4.35</v>
      </c>
      <c r="AI45" s="140" t="str">
        <f>VLOOKUP(C45,'[1]附件 系统外公开招考机关工作人员专业资格条件'!$H$4:$H$6155,1,0)</f>
        <v>赵四红</v>
      </c>
      <c r="AJ45" s="140" t="e">
        <f>VLOOKUP(D45,'[1]附件 系统外公开招考机关工作人员专业资格条件'!$I$4:$I$6155,1,0)</f>
        <v>#N/A</v>
      </c>
    </row>
    <row r="46" spans="1:36" s="140" customFormat="1" ht="24.75" customHeight="1">
      <c r="A46" s="147">
        <v>44</v>
      </c>
      <c r="B46" s="125" t="s">
        <v>6</v>
      </c>
      <c r="C46" s="102" t="s">
        <v>248</v>
      </c>
      <c r="D46" s="154" t="s">
        <v>249</v>
      </c>
      <c r="E46" s="102" t="s">
        <v>60</v>
      </c>
      <c r="F46" s="102" t="s">
        <v>250</v>
      </c>
      <c r="G46" s="102" t="s">
        <v>251</v>
      </c>
      <c r="H46" s="150" t="s">
        <v>56</v>
      </c>
      <c r="I46" s="162">
        <v>43647</v>
      </c>
      <c r="J46" s="165">
        <v>43738</v>
      </c>
      <c r="K46" s="166">
        <f t="shared" si="9"/>
        <v>91</v>
      </c>
      <c r="L46" s="124">
        <v>4.35</v>
      </c>
      <c r="M46" s="115">
        <f t="shared" si="11"/>
        <v>549.7916666666666</v>
      </c>
      <c r="N46" s="160"/>
      <c r="P46" s="161">
        <v>20190701</v>
      </c>
      <c r="Q46" s="171">
        <f t="shared" si="2"/>
        <v>92</v>
      </c>
      <c r="R46" s="172">
        <f t="shared" si="3"/>
        <v>542.2602739726027</v>
      </c>
      <c r="S46" s="140">
        <f>VLOOKUP(C46,'[2]明细表（最终)'!$O$3:$P$155,2,0)</f>
        <v>20190630</v>
      </c>
      <c r="T46" s="140">
        <f>VLOOKUP(C46,'[3]明细表（最终)'!$T$3:$U$146,2,0)</f>
        <v>20190331</v>
      </c>
      <c r="U46" s="140">
        <f>VLOOKUP(C46,'[4]2018年度千分制目标考核指标与评价说明表'!$S$3:$T$490,2,0)</f>
        <v>20181119</v>
      </c>
      <c r="V46" s="173">
        <f>VLOOKUP(C46,'[5]明细定稿 (2)'!$C$3:$H$445,6,0)</f>
        <v>43363</v>
      </c>
      <c r="W46" s="173">
        <f>VLOOKUP(C46,'[6]汇总明细表'!$T$4:$U$476,2,0)</f>
        <v>43151.9153103448</v>
      </c>
      <c r="X46" s="173"/>
      <c r="Y46" s="102" t="s">
        <v>248</v>
      </c>
      <c r="Z46" s="102">
        <v>20190114</v>
      </c>
      <c r="AA46" s="140" t="str">
        <f t="shared" si="10"/>
        <v>范兵20190114</v>
      </c>
      <c r="AB46" s="140" t="str">
        <f t="shared" si="5"/>
        <v>50000</v>
      </c>
      <c r="AC46" s="140" t="str">
        <f t="shared" si="6"/>
        <v>张红兵20171026</v>
      </c>
      <c r="AD46" s="175" t="s">
        <v>252</v>
      </c>
      <c r="AE46" s="175" t="s">
        <v>122</v>
      </c>
      <c r="AF46" s="175" t="s">
        <v>64</v>
      </c>
      <c r="AG46" s="175" t="s">
        <v>46</v>
      </c>
      <c r="AH46" s="140" t="str">
        <f t="shared" si="7"/>
        <v>4.35</v>
      </c>
      <c r="AI46" s="140" t="str">
        <f>VLOOKUP(C46,'[1]附件 系统外公开招考机关工作人员专业资格条件'!$H$4:$H$6155,1,0)</f>
        <v>范兵</v>
      </c>
      <c r="AJ46" s="140" t="str">
        <f>VLOOKUP(D46,'[1]附件 系统外公开招考机关工作人员专业资格条件'!$I$4:$I$6155,1,0)</f>
        <v>430611198211214534</v>
      </c>
    </row>
    <row r="47" spans="1:36" s="140" customFormat="1" ht="24.75" customHeight="1">
      <c r="A47" s="147">
        <v>45</v>
      </c>
      <c r="B47" s="125" t="s">
        <v>6</v>
      </c>
      <c r="C47" s="102" t="s">
        <v>253</v>
      </c>
      <c r="D47" s="154" t="s">
        <v>254</v>
      </c>
      <c r="E47" s="102" t="s">
        <v>60</v>
      </c>
      <c r="F47" s="102" t="s">
        <v>255</v>
      </c>
      <c r="G47" s="102" t="s">
        <v>256</v>
      </c>
      <c r="H47" s="150" t="s">
        <v>56</v>
      </c>
      <c r="I47" s="162">
        <v>43647</v>
      </c>
      <c r="J47" s="165">
        <v>43738</v>
      </c>
      <c r="K47" s="166">
        <f t="shared" si="9"/>
        <v>91</v>
      </c>
      <c r="L47" s="124">
        <v>4.35</v>
      </c>
      <c r="M47" s="115">
        <f t="shared" si="11"/>
        <v>549.7916666666666</v>
      </c>
      <c r="N47" s="160"/>
      <c r="P47" s="161">
        <v>20190701</v>
      </c>
      <c r="Q47" s="171">
        <f t="shared" si="2"/>
        <v>92</v>
      </c>
      <c r="R47" s="172">
        <f t="shared" si="3"/>
        <v>542.2602739726027</v>
      </c>
      <c r="S47" s="140">
        <f>VLOOKUP(C47,'[2]明细表（最终)'!$O$3:$P$155,2,0)</f>
        <v>20190630</v>
      </c>
      <c r="T47" s="140">
        <f>VLOOKUP(C47,'[3]明细表（最终)'!$T$3:$U$146,2,0)</f>
        <v>20190331</v>
      </c>
      <c r="U47" s="140" t="str">
        <f>VLOOKUP(C47,'[4]2018年度千分制目标考核指标与评价说明表'!$S$3:$T$490,2,0)</f>
        <v>20181022</v>
      </c>
      <c r="V47" s="173" t="e">
        <f>VLOOKUP(C47,'[5]明细定稿 (2)'!$C$3:$H$445,6,0)</f>
        <v>#N/A</v>
      </c>
      <c r="W47" s="173">
        <f>VLOOKUP(C47,'[6]汇总明细表'!$T$4:$U$476,2,0)</f>
        <v>43272.0013793103</v>
      </c>
      <c r="X47" s="173"/>
      <c r="Y47" s="102" t="s">
        <v>253</v>
      </c>
      <c r="Z47" s="102">
        <v>20190118</v>
      </c>
      <c r="AA47" s="140" t="str">
        <f t="shared" si="10"/>
        <v>秦万禧20190118</v>
      </c>
      <c r="AB47" s="140" t="str">
        <f t="shared" si="5"/>
        <v>50000</v>
      </c>
      <c r="AC47" s="140" t="str">
        <f t="shared" si="6"/>
        <v>李善成20171026</v>
      </c>
      <c r="AD47" s="175" t="s">
        <v>257</v>
      </c>
      <c r="AE47" s="175" t="s">
        <v>122</v>
      </c>
      <c r="AF47" s="175" t="s">
        <v>64</v>
      </c>
      <c r="AG47" s="175" t="s">
        <v>46</v>
      </c>
      <c r="AH47" s="140" t="str">
        <f t="shared" si="7"/>
        <v>4.35</v>
      </c>
      <c r="AI47" s="140" t="str">
        <f>VLOOKUP(C47,'[1]附件 系统外公开招考机关工作人员专业资格条件'!$H$4:$H$6155,1,0)</f>
        <v>秦万禧</v>
      </c>
      <c r="AJ47" s="140" t="str">
        <f>VLOOKUP(D47,'[1]附件 系统外公开招考机关工作人员专业资格条件'!$I$4:$I$6155,1,0)</f>
        <v>430621196209040540</v>
      </c>
    </row>
    <row r="48" spans="1:36" s="140" customFormat="1" ht="24.75" customHeight="1">
      <c r="A48" s="147">
        <v>46</v>
      </c>
      <c r="B48" s="125" t="s">
        <v>6</v>
      </c>
      <c r="C48" s="102" t="s">
        <v>258</v>
      </c>
      <c r="D48" s="154" t="s">
        <v>259</v>
      </c>
      <c r="E48" s="102" t="s">
        <v>60</v>
      </c>
      <c r="F48" s="102" t="s">
        <v>260</v>
      </c>
      <c r="G48" s="102" t="s">
        <v>256</v>
      </c>
      <c r="H48" s="150" t="s">
        <v>56</v>
      </c>
      <c r="I48" s="162">
        <v>43647</v>
      </c>
      <c r="J48" s="165">
        <v>43738</v>
      </c>
      <c r="K48" s="166">
        <f t="shared" si="9"/>
        <v>91</v>
      </c>
      <c r="L48" s="124">
        <v>4.35</v>
      </c>
      <c r="M48" s="115">
        <f t="shared" si="11"/>
        <v>549.7916666666666</v>
      </c>
      <c r="N48" s="160"/>
      <c r="P48" s="161">
        <v>20190701</v>
      </c>
      <c r="Q48" s="171">
        <f t="shared" si="2"/>
        <v>92</v>
      </c>
      <c r="R48" s="172">
        <f t="shared" si="3"/>
        <v>542.2602739726027</v>
      </c>
      <c r="S48" s="140">
        <f>VLOOKUP(C48,'[2]明细表（最终)'!$O$3:$P$155,2,0)</f>
        <v>20190630</v>
      </c>
      <c r="T48" s="140">
        <f>VLOOKUP(C48,'[3]明细表（最终)'!$T$3:$U$146,2,0)</f>
        <v>20190331</v>
      </c>
      <c r="U48" s="140" t="str">
        <f>VLOOKUP(C48,'[4]2018年度千分制目标考核指标与评价说明表'!$S$3:$T$490,2,0)</f>
        <v>20181023</v>
      </c>
      <c r="V48" s="173">
        <f>VLOOKUP(C48,'[5]明细定稿 (2)'!$C$3:$H$445,6,0)</f>
        <v>43363</v>
      </c>
      <c r="W48" s="173">
        <f>VLOOKUP(C48,'[6]汇总明细表'!$T$4:$U$476,2,0)</f>
        <v>43271.9986206897</v>
      </c>
      <c r="X48" s="173"/>
      <c r="Y48" s="102" t="s">
        <v>258</v>
      </c>
      <c r="Z48" s="102">
        <v>20190121</v>
      </c>
      <c r="AA48" s="140" t="str">
        <f t="shared" si="10"/>
        <v>白浩20190121</v>
      </c>
      <c r="AB48" s="140" t="str">
        <f t="shared" si="5"/>
        <v>50000</v>
      </c>
      <c r="AC48" s="140" t="str">
        <f t="shared" si="6"/>
        <v>李涛20171027</v>
      </c>
      <c r="AD48" s="175" t="s">
        <v>261</v>
      </c>
      <c r="AE48" s="175" t="s">
        <v>44</v>
      </c>
      <c r="AF48" s="175" t="s">
        <v>90</v>
      </c>
      <c r="AG48" s="175" t="s">
        <v>46</v>
      </c>
      <c r="AH48" s="140" t="str">
        <f t="shared" si="7"/>
        <v>4.35</v>
      </c>
      <c r="AI48" s="140" t="str">
        <f>VLOOKUP(C48,'[1]附件 系统外公开招考机关工作人员专业资格条件'!$H$4:$H$6155,1,0)</f>
        <v>白浩</v>
      </c>
      <c r="AJ48" s="140" t="str">
        <f>VLOOKUP(D48,'[1]附件 系统外公开招考机关工作人员专业资格条件'!$I$4:$I$6155,1,0)</f>
        <v>430621197001160513</v>
      </c>
    </row>
    <row r="49" spans="1:36" s="140" customFormat="1" ht="24.75" customHeight="1">
      <c r="A49" s="147">
        <v>47</v>
      </c>
      <c r="B49" s="125" t="s">
        <v>6</v>
      </c>
      <c r="C49" s="102" t="s">
        <v>188</v>
      </c>
      <c r="D49" s="154" t="s">
        <v>262</v>
      </c>
      <c r="E49" s="102" t="s">
        <v>60</v>
      </c>
      <c r="F49" s="102" t="s">
        <v>263</v>
      </c>
      <c r="G49" s="102" t="s">
        <v>264</v>
      </c>
      <c r="H49" s="150" t="s">
        <v>56</v>
      </c>
      <c r="I49" s="162">
        <v>43647</v>
      </c>
      <c r="J49" s="165">
        <v>43738</v>
      </c>
      <c r="K49" s="166">
        <f t="shared" si="9"/>
        <v>91</v>
      </c>
      <c r="L49" s="124">
        <v>4.35</v>
      </c>
      <c r="M49" s="115">
        <f t="shared" si="11"/>
        <v>549.7916666666666</v>
      </c>
      <c r="N49" s="160"/>
      <c r="P49" s="161">
        <v>20190701</v>
      </c>
      <c r="Q49" s="171">
        <f t="shared" si="2"/>
        <v>92</v>
      </c>
      <c r="R49" s="172">
        <f t="shared" si="3"/>
        <v>542.2602739726027</v>
      </c>
      <c r="S49" s="140">
        <f>VLOOKUP(C49,'[2]明细表（最终)'!$O$3:$P$155,2,0)</f>
        <v>20190630</v>
      </c>
      <c r="T49" s="140">
        <f>VLOOKUP(C49,'[3]明细表（最终)'!$T$3:$U$146,2,0)</f>
        <v>20190331</v>
      </c>
      <c r="U49" s="140">
        <f>VLOOKUP(C49,'[4]2018年度千分制目标考核指标与评价说明表'!$S$3:$T$490,2,0)</f>
        <v>20181123</v>
      </c>
      <c r="V49" s="173">
        <f>VLOOKUP(C49,'[5]明细定稿 (2)'!$C$3:$H$445,6,0)</f>
        <v>43363</v>
      </c>
      <c r="W49" s="173">
        <f>VLOOKUP(C49,'[6]汇总明细表'!$T$4:$U$476,2,0)</f>
        <v>43155.5655172414</v>
      </c>
      <c r="X49" s="173"/>
      <c r="Y49" s="102" t="s">
        <v>188</v>
      </c>
      <c r="Z49" s="102">
        <v>20190122</v>
      </c>
      <c r="AA49" s="140" t="str">
        <f t="shared" si="10"/>
        <v>张诗义20190122</v>
      </c>
      <c r="AB49" s="140" t="e">
        <f t="shared" si="5"/>
        <v>#N/A</v>
      </c>
      <c r="AC49" s="140" t="str">
        <f t="shared" si="6"/>
        <v>李善和20171030</v>
      </c>
      <c r="AD49" s="175" t="s">
        <v>265</v>
      </c>
      <c r="AE49" s="175" t="s">
        <v>122</v>
      </c>
      <c r="AF49" s="175" t="s">
        <v>266</v>
      </c>
      <c r="AG49" s="175" t="s">
        <v>46</v>
      </c>
      <c r="AH49" s="140" t="e">
        <f t="shared" si="7"/>
        <v>#N/A</v>
      </c>
      <c r="AI49" s="140" t="str">
        <f>VLOOKUP(C49,'[1]附件 系统外公开招考机关工作人员专业资格条件'!$H$4:$H$6155,1,0)</f>
        <v>张诗义</v>
      </c>
      <c r="AJ49" s="140" t="str">
        <f>VLOOKUP(D49,'[1]附件 系统外公开招考机关工作人员专业资格条件'!$I$4:$I$6155,1,0)</f>
        <v>430621197103090552</v>
      </c>
    </row>
    <row r="50" spans="1:36" s="140" customFormat="1" ht="24.75" customHeight="1">
      <c r="A50" s="147">
        <v>48</v>
      </c>
      <c r="B50" s="125" t="s">
        <v>6</v>
      </c>
      <c r="C50" s="102" t="s">
        <v>182</v>
      </c>
      <c r="D50" s="154" t="s">
        <v>267</v>
      </c>
      <c r="E50" s="102" t="s">
        <v>60</v>
      </c>
      <c r="F50" s="102" t="s">
        <v>263</v>
      </c>
      <c r="G50" s="102" t="s">
        <v>264</v>
      </c>
      <c r="H50" s="150" t="s">
        <v>56</v>
      </c>
      <c r="I50" s="162">
        <v>43647</v>
      </c>
      <c r="J50" s="165">
        <v>43738</v>
      </c>
      <c r="K50" s="166">
        <f t="shared" si="9"/>
        <v>91</v>
      </c>
      <c r="L50" s="124">
        <v>4.35</v>
      </c>
      <c r="M50" s="115">
        <f t="shared" si="11"/>
        <v>549.7916666666666</v>
      </c>
      <c r="N50" s="160"/>
      <c r="P50" s="161">
        <v>20190701</v>
      </c>
      <c r="Q50" s="171">
        <f t="shared" si="2"/>
        <v>92</v>
      </c>
      <c r="R50" s="172">
        <f t="shared" si="3"/>
        <v>542.2602739726027</v>
      </c>
      <c r="S50" s="140">
        <f>VLOOKUP(C50,'[2]明细表（最终)'!$O$3:$P$155,2,0)</f>
        <v>20190630</v>
      </c>
      <c r="T50" s="140">
        <f>VLOOKUP(C50,'[3]明细表（最终)'!$T$3:$U$146,2,0)</f>
        <v>20190331</v>
      </c>
      <c r="U50" s="140">
        <f>VLOOKUP(C50,'[4]2018年度千分制目标考核指标与评价说明表'!$S$3:$T$490,2,0)</f>
        <v>20181123</v>
      </c>
      <c r="V50" s="173">
        <f>VLOOKUP(C50,'[5]明细定稿 (2)'!$C$3:$H$445,6,0)</f>
        <v>43363</v>
      </c>
      <c r="W50" s="173">
        <f>VLOOKUP(C50,'[6]汇总明细表'!$T$4:$U$476,2,0)</f>
        <v>43157.7122758621</v>
      </c>
      <c r="X50" s="173"/>
      <c r="Y50" s="102" t="s">
        <v>182</v>
      </c>
      <c r="Z50" s="102">
        <v>20190122</v>
      </c>
      <c r="AA50" s="140" t="str">
        <f t="shared" si="10"/>
        <v>李友华20190122</v>
      </c>
      <c r="AB50" s="140" t="e">
        <f t="shared" si="5"/>
        <v>#N/A</v>
      </c>
      <c r="AC50" s="140" t="str">
        <f t="shared" si="6"/>
        <v>杨敬20171031</v>
      </c>
      <c r="AD50" s="175" t="s">
        <v>204</v>
      </c>
      <c r="AE50" s="175" t="s">
        <v>122</v>
      </c>
      <c r="AF50" s="175" t="s">
        <v>268</v>
      </c>
      <c r="AG50" s="175" t="s">
        <v>46</v>
      </c>
      <c r="AH50" s="140" t="e">
        <f t="shared" si="7"/>
        <v>#N/A</v>
      </c>
      <c r="AI50" s="140" t="str">
        <f>VLOOKUP(C50,'[1]附件 系统外公开招考机关工作人员专业资格条件'!$H$4:$H$6155,1,0)</f>
        <v>李友华</v>
      </c>
      <c r="AJ50" s="140" t="e">
        <f>VLOOKUP(D50,'[1]附件 系统外公开招考机关工作人员专业资格条件'!$I$4:$I$6155,1,0)</f>
        <v>#N/A</v>
      </c>
    </row>
    <row r="51" spans="1:36" s="140" customFormat="1" ht="24.75" customHeight="1">
      <c r="A51" s="147">
        <v>49</v>
      </c>
      <c r="B51" s="125" t="s">
        <v>6</v>
      </c>
      <c r="C51" s="102" t="s">
        <v>269</v>
      </c>
      <c r="D51" s="154" t="s">
        <v>270</v>
      </c>
      <c r="E51" s="102" t="s">
        <v>60</v>
      </c>
      <c r="F51" s="102" t="s">
        <v>271</v>
      </c>
      <c r="G51" s="102" t="s">
        <v>272</v>
      </c>
      <c r="H51" s="150" t="s">
        <v>56</v>
      </c>
      <c r="I51" s="162">
        <v>43647</v>
      </c>
      <c r="J51" s="165">
        <v>43738</v>
      </c>
      <c r="K51" s="166">
        <f t="shared" si="9"/>
        <v>91</v>
      </c>
      <c r="L51" s="124">
        <v>4.35</v>
      </c>
      <c r="M51" s="115">
        <f t="shared" si="11"/>
        <v>549.7916666666666</v>
      </c>
      <c r="N51" s="160"/>
      <c r="P51" s="161">
        <v>20190701</v>
      </c>
      <c r="Q51" s="171">
        <f t="shared" si="2"/>
        <v>92</v>
      </c>
      <c r="R51" s="172">
        <f t="shared" si="3"/>
        <v>542.2602739726027</v>
      </c>
      <c r="S51" s="140">
        <f>VLOOKUP(C51,'[2]明细表（最终)'!$O$3:$P$155,2,0)</f>
        <v>20190630</v>
      </c>
      <c r="T51" s="140">
        <f>VLOOKUP(C51,'[3]明细表（最终)'!$T$3:$U$146,2,0)</f>
        <v>20190331</v>
      </c>
      <c r="U51" s="140" t="e">
        <f>VLOOKUP(C51,'[4]2018年度千分制目标考核指标与评价说明表'!$S$3:$T$490,2,0)</f>
        <v>#N/A</v>
      </c>
      <c r="V51" s="173" t="e">
        <f>VLOOKUP(C51,'[5]明细定稿 (2)'!$C$3:$H$445,6,0)</f>
        <v>#N/A</v>
      </c>
      <c r="W51" s="140" t="e">
        <f>VLOOKUP(C51,'[6]汇总明细表'!$T$4:$U$476,2,0)</f>
        <v>#N/A</v>
      </c>
      <c r="Y51" s="102" t="s">
        <v>269</v>
      </c>
      <c r="Z51" s="102">
        <v>20190222</v>
      </c>
      <c r="AA51" s="140" t="str">
        <f t="shared" si="10"/>
        <v>陈艳辉20190222</v>
      </c>
      <c r="AB51" s="140" t="str">
        <f t="shared" si="5"/>
        <v>50000</v>
      </c>
      <c r="AC51" s="140" t="str">
        <f t="shared" si="6"/>
        <v>刘和平20171031</v>
      </c>
      <c r="AD51" s="175" t="s">
        <v>230</v>
      </c>
      <c r="AE51" s="175" t="s">
        <v>122</v>
      </c>
      <c r="AF51" s="175" t="s">
        <v>268</v>
      </c>
      <c r="AG51" s="175" t="s">
        <v>46</v>
      </c>
      <c r="AH51" s="140" t="str">
        <f t="shared" si="7"/>
        <v>4.35</v>
      </c>
      <c r="AI51" s="140" t="str">
        <f>VLOOKUP(C51,'[1]附件 系统外公开招考机关工作人员专业资格条件'!$H$4:$H$6155,1,0)</f>
        <v>陈艳辉</v>
      </c>
      <c r="AJ51" s="140" t="str">
        <f>VLOOKUP(D51,'[1]附件 系统外公开招考机关工作人员专业资格条件'!$I$4:$I$6155,1,0)</f>
        <v>430611197709164648</v>
      </c>
    </row>
    <row r="52" spans="1:36" s="140" customFormat="1" ht="24.75" customHeight="1">
      <c r="A52" s="147">
        <v>50</v>
      </c>
      <c r="B52" s="125" t="s">
        <v>6</v>
      </c>
      <c r="C52" s="102" t="s">
        <v>273</v>
      </c>
      <c r="D52" s="154" t="s">
        <v>274</v>
      </c>
      <c r="E52" s="102" t="s">
        <v>60</v>
      </c>
      <c r="F52" s="102" t="s">
        <v>275</v>
      </c>
      <c r="G52" s="102" t="s">
        <v>276</v>
      </c>
      <c r="H52" s="150" t="s">
        <v>56</v>
      </c>
      <c r="I52" s="167">
        <v>43670</v>
      </c>
      <c r="J52" s="165">
        <v>43738</v>
      </c>
      <c r="K52" s="166">
        <f t="shared" si="9"/>
        <v>68</v>
      </c>
      <c r="L52" s="124">
        <v>4.35</v>
      </c>
      <c r="M52" s="115">
        <f t="shared" si="11"/>
        <v>410.83333333333326</v>
      </c>
      <c r="N52" s="160"/>
      <c r="P52" s="161">
        <v>20190724</v>
      </c>
      <c r="Q52" s="171">
        <f t="shared" si="2"/>
        <v>69</v>
      </c>
      <c r="R52" s="172">
        <f t="shared" si="3"/>
        <v>405.20547945205476</v>
      </c>
      <c r="S52" s="174" t="e">
        <f>VLOOKUP(C52,'[2]明细表（最终)'!$O$3:$P$155,2,0)</f>
        <v>#N/A</v>
      </c>
      <c r="T52" s="140" t="e">
        <f>VLOOKUP(C52,'[3]明细表（最终)'!$T$3:$U$146,2,0)</f>
        <v>#N/A</v>
      </c>
      <c r="U52" s="140" t="e">
        <f>VLOOKUP(C52,'[4]2018年度千分制目标考核指标与评价说明表'!$S$3:$T$490,2,0)</f>
        <v>#N/A</v>
      </c>
      <c r="V52" s="173" t="e">
        <f>VLOOKUP(C52,'[5]明细定稿 (2)'!$C$3:$H$445,6,0)</f>
        <v>#N/A</v>
      </c>
      <c r="W52" s="140" t="e">
        <f>VLOOKUP(C52,'[6]汇总明细表'!$T$4:$U$476,2,0)</f>
        <v>#N/A</v>
      </c>
      <c r="Y52" s="102" t="s">
        <v>273</v>
      </c>
      <c r="Z52" s="102">
        <v>20190724</v>
      </c>
      <c r="AA52" s="140" t="str">
        <f t="shared" si="10"/>
        <v>张新20190724</v>
      </c>
      <c r="AB52" s="140" t="str">
        <f t="shared" si="5"/>
        <v>50000</v>
      </c>
      <c r="AC52" s="140" t="str">
        <f t="shared" si="6"/>
        <v>李国枝20171101</v>
      </c>
      <c r="AD52" s="175" t="s">
        <v>236</v>
      </c>
      <c r="AE52" s="175" t="s">
        <v>122</v>
      </c>
      <c r="AF52" s="175" t="s">
        <v>277</v>
      </c>
      <c r="AG52" s="175" t="s">
        <v>46</v>
      </c>
      <c r="AH52" s="140" t="str">
        <f t="shared" si="7"/>
        <v>4.35</v>
      </c>
      <c r="AI52" s="140" t="str">
        <f>VLOOKUP(C52,'[1]附件 系统外公开招考机关工作人员专业资格条件'!$H$4:$H$6155,1,0)</f>
        <v>张新</v>
      </c>
      <c r="AJ52" s="140" t="str">
        <f>VLOOKUP(D52,'[1]附件 系统外公开招考机关工作人员专业资格条件'!$I$4:$I$6155,1,0)</f>
        <v>430611199002244512</v>
      </c>
    </row>
    <row r="53" spans="1:36" s="140" customFormat="1" ht="24.75" customHeight="1">
      <c r="A53" s="147">
        <v>51</v>
      </c>
      <c r="B53" s="125" t="s">
        <v>6</v>
      </c>
      <c r="C53" s="102" t="s">
        <v>278</v>
      </c>
      <c r="D53" s="154" t="s">
        <v>279</v>
      </c>
      <c r="E53" s="102" t="s">
        <v>60</v>
      </c>
      <c r="F53" s="102" t="s">
        <v>280</v>
      </c>
      <c r="G53" s="102" t="s">
        <v>281</v>
      </c>
      <c r="H53" s="150" t="s">
        <v>56</v>
      </c>
      <c r="I53" s="167">
        <v>43704</v>
      </c>
      <c r="J53" s="165">
        <v>43738</v>
      </c>
      <c r="K53" s="166">
        <f t="shared" si="9"/>
        <v>34</v>
      </c>
      <c r="L53" s="124">
        <v>4.35</v>
      </c>
      <c r="M53" s="115">
        <f t="shared" si="11"/>
        <v>205.41666666666663</v>
      </c>
      <c r="N53" s="160"/>
      <c r="P53" s="161">
        <v>2019827</v>
      </c>
      <c r="Q53" s="171">
        <f t="shared" si="2"/>
        <v>35</v>
      </c>
      <c r="R53" s="172">
        <f t="shared" si="3"/>
        <v>202.60273972602738</v>
      </c>
      <c r="S53" s="174">
        <f>VLOOKUP(C53,'[2]明细表（最终)'!$O$3:$P$155,2,0)</f>
        <v>20190630</v>
      </c>
      <c r="T53" s="140">
        <f>VLOOKUP(C53,'[3]明细表（最终)'!$T$3:$U$146,2,0)</f>
        <v>20190331</v>
      </c>
      <c r="U53" s="140">
        <f>VLOOKUP(C53,'[4]2018年度千分制目标考核指标与评价说明表'!$S$3:$T$490,2,0)</f>
        <v>20181231</v>
      </c>
      <c r="V53" s="173">
        <f>VLOOKUP(C53,'[5]明细定稿 (2)'!$C$3:$H$445,6,0)</f>
        <v>43363</v>
      </c>
      <c r="W53" s="173">
        <f>VLOOKUP(C53,'[6]汇总明细表'!$T$4:$U$476,2,0)</f>
        <v>43263.9991724138</v>
      </c>
      <c r="X53" s="173"/>
      <c r="Y53" s="102" t="s">
        <v>278</v>
      </c>
      <c r="Z53" s="102">
        <v>20190827</v>
      </c>
      <c r="AA53" s="140" t="str">
        <f t="shared" si="10"/>
        <v>袁武波20190827</v>
      </c>
      <c r="AB53" s="140" t="str">
        <f t="shared" si="5"/>
        <v>50000</v>
      </c>
      <c r="AC53" s="140" t="str">
        <f t="shared" si="6"/>
        <v>王应生20171117</v>
      </c>
      <c r="AD53" s="175" t="s">
        <v>282</v>
      </c>
      <c r="AE53" s="175" t="s">
        <v>122</v>
      </c>
      <c r="AF53" s="175" t="s">
        <v>283</v>
      </c>
      <c r="AG53" s="175" t="s">
        <v>46</v>
      </c>
      <c r="AH53" s="140">
        <f t="shared" si="7"/>
        <v>4.35</v>
      </c>
      <c r="AI53" s="140" t="str">
        <f>VLOOKUP(C53,'[1]附件 系统外公开招考机关工作人员专业资格条件'!$H$4:$H$6155,1,0)</f>
        <v>袁武波</v>
      </c>
      <c r="AJ53" s="140" t="str">
        <f>VLOOKUP(D53,'[1]附件 系统外公开招考机关工作人员专业资格条件'!$I$4:$I$6155,1,0)</f>
        <v>430611198511094511</v>
      </c>
    </row>
    <row r="54" spans="1:36" s="140" customFormat="1" ht="24.75" customHeight="1">
      <c r="A54" s="147">
        <v>52</v>
      </c>
      <c r="B54" s="125" t="s">
        <v>6</v>
      </c>
      <c r="C54" s="102" t="s">
        <v>284</v>
      </c>
      <c r="D54" s="154" t="s">
        <v>285</v>
      </c>
      <c r="E54" s="102" t="s">
        <v>60</v>
      </c>
      <c r="F54" s="102" t="s">
        <v>286</v>
      </c>
      <c r="G54" s="102" t="s">
        <v>287</v>
      </c>
      <c r="H54" s="150" t="s">
        <v>56</v>
      </c>
      <c r="I54" s="167">
        <v>43705</v>
      </c>
      <c r="J54" s="165">
        <v>43738</v>
      </c>
      <c r="K54" s="166">
        <f t="shared" si="9"/>
        <v>33</v>
      </c>
      <c r="L54" s="124">
        <v>4.35</v>
      </c>
      <c r="M54" s="115">
        <f t="shared" si="11"/>
        <v>199.37499999999997</v>
      </c>
      <c r="N54" s="160"/>
      <c r="P54" s="161">
        <v>20190828</v>
      </c>
      <c r="Q54" s="171">
        <f t="shared" si="2"/>
        <v>34</v>
      </c>
      <c r="R54" s="172">
        <f t="shared" si="3"/>
        <v>196.64383561643834</v>
      </c>
      <c r="S54" s="174">
        <f>VLOOKUP(C54,'[2]明细表（最终)'!$O$3:$P$155,2,0)</f>
        <v>20190630</v>
      </c>
      <c r="T54" s="140">
        <f>VLOOKUP(C54,'[3]明细表（最终)'!$T$3:$U$146,2,0)</f>
        <v>20190331</v>
      </c>
      <c r="U54" s="140">
        <f>VLOOKUP(C54,'[4]2018年度千分制目标考核指标与评价说明表'!$S$3:$T$490,2,0)</f>
        <v>20181231</v>
      </c>
      <c r="V54" s="173">
        <f>VLOOKUP(C54,'[5]明细定稿 (2)'!$C$3:$H$445,6,0)</f>
        <v>43363</v>
      </c>
      <c r="W54" s="140" t="e">
        <f>VLOOKUP(C54,'[6]汇总明细表'!$T$4:$U$476,2,0)</f>
        <v>#N/A</v>
      </c>
      <c r="Y54" s="102" t="s">
        <v>284</v>
      </c>
      <c r="Z54" s="102">
        <v>20190828</v>
      </c>
      <c r="AA54" s="140" t="str">
        <f t="shared" si="10"/>
        <v>吴光辉20190828</v>
      </c>
      <c r="AB54" s="140" t="str">
        <f t="shared" si="5"/>
        <v>50000</v>
      </c>
      <c r="AC54" s="140" t="str">
        <f t="shared" si="6"/>
        <v>钟文秋20171117</v>
      </c>
      <c r="AD54" s="175" t="s">
        <v>288</v>
      </c>
      <c r="AE54" s="175" t="s">
        <v>122</v>
      </c>
      <c r="AF54" s="175" t="s">
        <v>283</v>
      </c>
      <c r="AG54" s="175" t="s">
        <v>46</v>
      </c>
      <c r="AH54" s="140">
        <f t="shared" si="7"/>
        <v>4.35</v>
      </c>
      <c r="AI54" s="140" t="str">
        <f>VLOOKUP(C54,'[1]附件 系统外公开招考机关工作人员专业资格条件'!$H$4:$H$6155,1,0)</f>
        <v>吴光辉</v>
      </c>
      <c r="AJ54" s="140" t="e">
        <f>VLOOKUP(D54,'[1]附件 系统外公开招考机关工作人员专业资格条件'!$I$4:$I$6155,1,0)</f>
        <v>#N/A</v>
      </c>
    </row>
    <row r="55" spans="1:36" s="140" customFormat="1" ht="24.75" customHeight="1">
      <c r="A55" s="147">
        <v>53</v>
      </c>
      <c r="B55" s="125" t="s">
        <v>6</v>
      </c>
      <c r="C55" s="102" t="s">
        <v>289</v>
      </c>
      <c r="D55" s="154" t="s">
        <v>290</v>
      </c>
      <c r="E55" s="102" t="s">
        <v>60</v>
      </c>
      <c r="F55" s="102" t="s">
        <v>291</v>
      </c>
      <c r="G55" s="102" t="s">
        <v>292</v>
      </c>
      <c r="H55" s="150" t="s">
        <v>56</v>
      </c>
      <c r="I55" s="167">
        <v>43708</v>
      </c>
      <c r="J55" s="165">
        <v>43738</v>
      </c>
      <c r="K55" s="166">
        <f t="shared" si="9"/>
        <v>30</v>
      </c>
      <c r="L55" s="124">
        <v>4.35</v>
      </c>
      <c r="M55" s="115">
        <f t="shared" si="11"/>
        <v>181.24999999999997</v>
      </c>
      <c r="N55" s="160"/>
      <c r="P55" s="161">
        <v>20190831</v>
      </c>
      <c r="Q55" s="171">
        <f t="shared" si="2"/>
        <v>31</v>
      </c>
      <c r="R55" s="172">
        <f t="shared" si="3"/>
        <v>178.7671232876712</v>
      </c>
      <c r="S55" s="174">
        <f>VLOOKUP(C55,'[2]明细表（最终)'!$O$3:$P$155,2,0)</f>
        <v>20190630</v>
      </c>
      <c r="T55" s="140">
        <f>VLOOKUP(C55,'[3]明细表（最终)'!$T$3:$U$146,2,0)</f>
        <v>20190331</v>
      </c>
      <c r="U55" s="140">
        <f>VLOOKUP(C55,'[4]2018年度千分制目标考核指标与评价说明表'!$S$3:$T$490,2,0)</f>
        <v>20181231</v>
      </c>
      <c r="V55" s="173">
        <f>VLOOKUP(C55,'[5]明细定稿 (2)'!$C$3:$H$445,6,0)</f>
        <v>43363</v>
      </c>
      <c r="W55" s="140" t="e">
        <f>VLOOKUP(C55,'[6]汇总明细表'!$T$4:$U$476,2,0)</f>
        <v>#N/A</v>
      </c>
      <c r="Y55" s="102" t="s">
        <v>289</v>
      </c>
      <c r="Z55" s="102">
        <v>20190831</v>
      </c>
      <c r="AA55" s="140" t="str">
        <f t="shared" si="10"/>
        <v>曾庆祥20190831</v>
      </c>
      <c r="AB55" s="140" t="str">
        <f t="shared" si="5"/>
        <v>50000</v>
      </c>
      <c r="AC55" s="140" t="str">
        <f t="shared" si="6"/>
        <v>杨朝勇20171117</v>
      </c>
      <c r="AD55" s="175" t="s">
        <v>293</v>
      </c>
      <c r="AE55" s="175" t="s">
        <v>122</v>
      </c>
      <c r="AF55" s="175" t="s">
        <v>283</v>
      </c>
      <c r="AG55" s="175" t="s">
        <v>46</v>
      </c>
      <c r="AH55" s="140">
        <f t="shared" si="7"/>
        <v>4.35</v>
      </c>
      <c r="AI55" s="140" t="str">
        <f>VLOOKUP(C55,'[1]附件 系统外公开招考机关工作人员专业资格条件'!$H$4:$H$6155,1,0)</f>
        <v>曾庆祥</v>
      </c>
      <c r="AJ55" s="140" t="e">
        <f>VLOOKUP(D55,'[1]附件 系统外公开招考机关工作人员专业资格条件'!$I$4:$I$6155,1,0)</f>
        <v>#N/A</v>
      </c>
    </row>
    <row r="56" spans="1:36" s="140" customFormat="1" ht="24.75" customHeight="1">
      <c r="A56" s="147">
        <v>54</v>
      </c>
      <c r="B56" s="125" t="s">
        <v>6</v>
      </c>
      <c r="C56" s="102" t="s">
        <v>294</v>
      </c>
      <c r="D56" s="154" t="s">
        <v>295</v>
      </c>
      <c r="E56" s="102" t="s">
        <v>74</v>
      </c>
      <c r="F56" s="102" t="s">
        <v>103</v>
      </c>
      <c r="G56" s="102" t="s">
        <v>104</v>
      </c>
      <c r="H56" s="150" t="s">
        <v>56</v>
      </c>
      <c r="I56" s="167">
        <v>43719</v>
      </c>
      <c r="J56" s="165">
        <v>43738</v>
      </c>
      <c r="K56" s="166">
        <f t="shared" si="9"/>
        <v>19</v>
      </c>
      <c r="L56" s="124">
        <v>4.35</v>
      </c>
      <c r="M56" s="115">
        <f t="shared" si="11"/>
        <v>91.83333333333331</v>
      </c>
      <c r="N56" s="160"/>
      <c r="P56" s="161">
        <v>20190911</v>
      </c>
      <c r="Q56" s="171">
        <f t="shared" si="2"/>
        <v>20</v>
      </c>
      <c r="R56" s="172">
        <f t="shared" si="3"/>
        <v>90.57534246575341</v>
      </c>
      <c r="S56" s="174" t="e">
        <f>VLOOKUP(C56,'[2]明细表（最终)'!$O$3:$P$155,2,0)</f>
        <v>#N/A</v>
      </c>
      <c r="T56" s="140" t="e">
        <f>VLOOKUP(C56,'[3]明细表（最终)'!$T$3:$U$146,2,0)</f>
        <v>#N/A</v>
      </c>
      <c r="U56" s="140" t="e">
        <f>VLOOKUP(C56,'[4]2018年度千分制目标考核指标与评价说明表'!$S$3:$T$490,2,0)</f>
        <v>#N/A</v>
      </c>
      <c r="V56" s="173" t="e">
        <f>VLOOKUP(C56,'[5]明细定稿 (2)'!$C$3:$H$445,6,0)</f>
        <v>#N/A</v>
      </c>
      <c r="W56" s="140" t="e">
        <f>VLOOKUP(C56,'[6]汇总明细表'!$T$4:$U$476,2,0)</f>
        <v>#N/A</v>
      </c>
      <c r="Y56" s="102" t="s">
        <v>294</v>
      </c>
      <c r="Z56" s="102">
        <v>20190911</v>
      </c>
      <c r="AA56" s="140" t="str">
        <f t="shared" si="10"/>
        <v>刘四元20190911</v>
      </c>
      <c r="AB56" s="140" t="str">
        <f t="shared" si="5"/>
        <v>40000</v>
      </c>
      <c r="AC56" s="140" t="str">
        <f t="shared" si="6"/>
        <v>杨敬20181106</v>
      </c>
      <c r="AD56" s="175" t="s">
        <v>204</v>
      </c>
      <c r="AE56" s="175" t="s">
        <v>122</v>
      </c>
      <c r="AF56" s="175" t="s">
        <v>296</v>
      </c>
      <c r="AG56" s="175" t="s">
        <v>46</v>
      </c>
      <c r="AH56" s="140">
        <f t="shared" si="7"/>
        <v>4.35</v>
      </c>
      <c r="AI56" s="140" t="str">
        <f>VLOOKUP(C56,'[1]附件 系统外公开招考机关工作人员专业资格条件'!$H$4:$H$6155,1,0)</f>
        <v>刘四元</v>
      </c>
      <c r="AJ56" s="140" t="str">
        <f>VLOOKUP(D56,'[1]附件 系统外公开招考机关工作人员专业资格条件'!$I$4:$I$6155,1,0)</f>
        <v>430611197201244524</v>
      </c>
    </row>
    <row r="57" spans="1:36" s="140" customFormat="1" ht="24.75" customHeight="1">
      <c r="A57" s="147">
        <v>55</v>
      </c>
      <c r="B57" s="125" t="s">
        <v>6</v>
      </c>
      <c r="C57" s="102" t="s">
        <v>297</v>
      </c>
      <c r="D57" s="154" t="s">
        <v>298</v>
      </c>
      <c r="E57" s="102" t="s">
        <v>60</v>
      </c>
      <c r="F57" s="102" t="s">
        <v>299</v>
      </c>
      <c r="G57" s="102" t="s">
        <v>300</v>
      </c>
      <c r="H57" s="150" t="s">
        <v>56</v>
      </c>
      <c r="I57" s="162">
        <v>43724</v>
      </c>
      <c r="J57" s="165">
        <v>43738</v>
      </c>
      <c r="K57" s="166">
        <f t="shared" si="9"/>
        <v>14</v>
      </c>
      <c r="L57" s="124">
        <v>4.35</v>
      </c>
      <c r="M57" s="115">
        <f t="shared" si="11"/>
        <v>84.58333333333331</v>
      </c>
      <c r="N57" s="160"/>
      <c r="P57" s="161">
        <v>20190916</v>
      </c>
      <c r="Q57" s="171">
        <f t="shared" si="2"/>
        <v>15</v>
      </c>
      <c r="R57" s="172">
        <f t="shared" si="3"/>
        <v>83.42465753424656</v>
      </c>
      <c r="S57" s="174" t="e">
        <f>VLOOKUP(C57,'[2]明细表（最终)'!$O$3:$P$155,2,0)</f>
        <v>#N/A</v>
      </c>
      <c r="T57" s="140" t="e">
        <f>VLOOKUP(C57,'[3]明细表（最终)'!$T$3:$U$146,2,0)</f>
        <v>#N/A</v>
      </c>
      <c r="U57" s="140" t="e">
        <f>VLOOKUP(C57,'[4]2018年度千分制目标考核指标与评价说明表'!$S$3:$T$490,2,0)</f>
        <v>#N/A</v>
      </c>
      <c r="V57" s="173" t="e">
        <f>VLOOKUP(C57,'[5]明细定稿 (2)'!$C$3:$H$445,6,0)</f>
        <v>#N/A</v>
      </c>
      <c r="W57" s="140" t="e">
        <f>VLOOKUP(C57,'[6]汇总明细表'!$T$4:$U$476,2,0)</f>
        <v>#N/A</v>
      </c>
      <c r="Y57" s="102" t="s">
        <v>297</v>
      </c>
      <c r="Z57" s="102">
        <v>20190916</v>
      </c>
      <c r="AA57" s="140" t="str">
        <f t="shared" si="10"/>
        <v>朱思柱20190916</v>
      </c>
      <c r="AB57" s="140" t="str">
        <f t="shared" si="5"/>
        <v>50000</v>
      </c>
      <c r="AC57" s="140" t="str">
        <f t="shared" si="6"/>
        <v>李鑫20181106</v>
      </c>
      <c r="AD57" s="175" t="s">
        <v>212</v>
      </c>
      <c r="AE57" s="175" t="s">
        <v>44</v>
      </c>
      <c r="AF57" s="175" t="s">
        <v>296</v>
      </c>
      <c r="AG57" s="175" t="s">
        <v>46</v>
      </c>
      <c r="AH57" s="140">
        <f t="shared" si="7"/>
        <v>4.35</v>
      </c>
      <c r="AI57" s="140" t="str">
        <f>VLOOKUP(C57,'[1]附件 系统外公开招考机关工作人员专业资格条件'!$H$4:$H$6155,1,0)</f>
        <v>朱思柱</v>
      </c>
      <c r="AJ57" s="140" t="str">
        <f>VLOOKUP(D57,'[1]附件 系统外公开招考机关工作人员专业资格条件'!$I$4:$I$6155,1,0)</f>
        <v>430621196101100513</v>
      </c>
    </row>
    <row r="58" spans="1:36" s="140" customFormat="1" ht="24.75" customHeight="1">
      <c r="A58" s="147">
        <v>56</v>
      </c>
      <c r="B58" s="125" t="s">
        <v>6</v>
      </c>
      <c r="C58" s="102" t="s">
        <v>289</v>
      </c>
      <c r="D58" s="154" t="s">
        <v>290</v>
      </c>
      <c r="E58" s="102" t="s">
        <v>60</v>
      </c>
      <c r="F58" s="102" t="s">
        <v>301</v>
      </c>
      <c r="G58" s="102" t="s">
        <v>302</v>
      </c>
      <c r="H58" s="150" t="s">
        <v>56</v>
      </c>
      <c r="I58" s="162">
        <v>43647</v>
      </c>
      <c r="J58" s="167">
        <v>43693</v>
      </c>
      <c r="K58" s="166">
        <f t="shared" si="9"/>
        <v>46</v>
      </c>
      <c r="L58" s="124">
        <v>4.35</v>
      </c>
      <c r="M58" s="115">
        <f t="shared" si="11"/>
        <v>277.9166666666667</v>
      </c>
      <c r="N58" s="160"/>
      <c r="P58" s="161">
        <v>20190701</v>
      </c>
      <c r="Q58" s="171">
        <f t="shared" si="2"/>
        <v>47</v>
      </c>
      <c r="R58" s="172">
        <f t="shared" si="3"/>
        <v>274.1095890410959</v>
      </c>
      <c r="S58" s="140">
        <f>VLOOKUP(C58,'[2]明细表（最终)'!$O$3:$P$155,2,0)</f>
        <v>20190630</v>
      </c>
      <c r="T58" s="140">
        <f>VLOOKUP(C58,'[3]明细表（最终)'!$T$3:$U$146,2,0)</f>
        <v>20190331</v>
      </c>
      <c r="U58" s="140">
        <f>VLOOKUP(C58,'[4]2018年度千分制目标考核指标与评价说明表'!$S$3:$T$490,2,0)</f>
        <v>20181231</v>
      </c>
      <c r="V58" s="173">
        <f>VLOOKUP(C58,'[5]明细定稿 (2)'!$C$3:$H$445,6,0)</f>
        <v>43363</v>
      </c>
      <c r="W58" s="140" t="e">
        <f>VLOOKUP(C58,'[6]汇总明细表'!$T$4:$U$476,2,0)</f>
        <v>#N/A</v>
      </c>
      <c r="Y58" s="102" t="s">
        <v>289</v>
      </c>
      <c r="Z58" s="102">
        <v>20180816</v>
      </c>
      <c r="AA58" s="140" t="str">
        <f t="shared" si="10"/>
        <v>曾庆祥20180816</v>
      </c>
      <c r="AB58" s="140" t="str">
        <f t="shared" si="5"/>
        <v>50000</v>
      </c>
      <c r="AC58" s="140" t="str">
        <f t="shared" si="6"/>
        <v>秦光齐20181107</v>
      </c>
      <c r="AD58" s="175" t="s">
        <v>219</v>
      </c>
      <c r="AE58" s="175" t="s">
        <v>44</v>
      </c>
      <c r="AF58" s="175" t="s">
        <v>303</v>
      </c>
      <c r="AG58" s="175" t="s">
        <v>46</v>
      </c>
      <c r="AH58" s="140" t="str">
        <f t="shared" si="7"/>
        <v>4.35</v>
      </c>
      <c r="AI58" s="140" t="str">
        <f>VLOOKUP(C58,'[1]附件 系统外公开招考机关工作人员专业资格条件'!$H$4:$H$6155,1,0)</f>
        <v>曾庆祥</v>
      </c>
      <c r="AJ58" s="140" t="e">
        <f>VLOOKUP(D58,'[1]附件 系统外公开招考机关工作人员专业资格条件'!$I$4:$I$6155,1,0)</f>
        <v>#N/A</v>
      </c>
    </row>
    <row r="59" spans="1:36" s="140" customFormat="1" ht="24.75" customHeight="1">
      <c r="A59" s="147">
        <v>57</v>
      </c>
      <c r="B59" s="125" t="s">
        <v>6</v>
      </c>
      <c r="C59" s="102" t="s">
        <v>304</v>
      </c>
      <c r="D59" s="154" t="s">
        <v>305</v>
      </c>
      <c r="E59" s="102" t="s">
        <v>60</v>
      </c>
      <c r="F59" s="102" t="s">
        <v>306</v>
      </c>
      <c r="G59" s="102" t="s">
        <v>307</v>
      </c>
      <c r="H59" s="150" t="s">
        <v>56</v>
      </c>
      <c r="I59" s="162">
        <v>43647</v>
      </c>
      <c r="J59" s="167">
        <v>43710</v>
      </c>
      <c r="K59" s="166">
        <f t="shared" si="9"/>
        <v>63</v>
      </c>
      <c r="L59" s="124">
        <v>4.35</v>
      </c>
      <c r="M59" s="115">
        <f t="shared" si="11"/>
        <v>380.62499999999994</v>
      </c>
      <c r="N59" s="160"/>
      <c r="P59" s="161">
        <v>20190701</v>
      </c>
      <c r="Q59" s="171">
        <f t="shared" si="2"/>
        <v>64</v>
      </c>
      <c r="R59" s="172">
        <f t="shared" si="3"/>
        <v>375.4109589041095</v>
      </c>
      <c r="S59" s="140">
        <f>VLOOKUP(C59,'[2]明细表（最终)'!$O$3:$P$155,2,0)</f>
        <v>20190630</v>
      </c>
      <c r="T59" s="140">
        <f>VLOOKUP(C59,'[3]明细表（最终)'!$T$3:$U$146,2,0)</f>
        <v>20190331</v>
      </c>
      <c r="U59" s="140">
        <f>VLOOKUP(C59,'[4]2018年度千分制目标考核指标与评价说明表'!$S$3:$T$490,2,0)</f>
        <v>20181231</v>
      </c>
      <c r="V59" s="173" t="e">
        <f>VLOOKUP(C59,'[5]明细定稿 (2)'!$C$3:$H$445,6,0)</f>
        <v>#N/A</v>
      </c>
      <c r="W59" s="140" t="e">
        <f>VLOOKUP(C59,'[6]汇总明细表'!$T$4:$U$476,2,0)</f>
        <v>#N/A</v>
      </c>
      <c r="Y59" s="102" t="s">
        <v>304</v>
      </c>
      <c r="Z59" s="102">
        <v>20180925</v>
      </c>
      <c r="AA59" s="140" t="str">
        <f t="shared" si="10"/>
        <v>向玉兰20180925</v>
      </c>
      <c r="AB59" s="140" t="e">
        <f t="shared" si="5"/>
        <v>#N/A</v>
      </c>
      <c r="AC59" s="140" t="str">
        <f t="shared" si="6"/>
        <v>陈艳辉20190222</v>
      </c>
      <c r="AD59" s="175" t="s">
        <v>269</v>
      </c>
      <c r="AE59" s="175" t="s">
        <v>44</v>
      </c>
      <c r="AF59" s="175" t="s">
        <v>308</v>
      </c>
      <c r="AG59" s="175" t="s">
        <v>46</v>
      </c>
      <c r="AH59" s="140" t="e">
        <f t="shared" si="7"/>
        <v>#N/A</v>
      </c>
      <c r="AI59" s="140" t="str">
        <f>VLOOKUP(C59,'[1]附件 系统外公开招考机关工作人员专业资格条件'!$H$4:$H$6155,1,0)</f>
        <v>向玉兰</v>
      </c>
      <c r="AJ59" s="140" t="e">
        <f>VLOOKUP(D59,'[1]附件 系统外公开招考机关工作人员专业资格条件'!$I$4:$I$6155,1,0)</f>
        <v>#N/A</v>
      </c>
    </row>
    <row r="60" spans="1:36" s="140" customFormat="1" ht="24.75" customHeight="1">
      <c r="A60" s="147">
        <v>58</v>
      </c>
      <c r="B60" s="125" t="s">
        <v>6</v>
      </c>
      <c r="C60" s="102" t="s">
        <v>309</v>
      </c>
      <c r="D60" s="154" t="s">
        <v>310</v>
      </c>
      <c r="E60" s="102" t="s">
        <v>74</v>
      </c>
      <c r="F60" s="102" t="s">
        <v>311</v>
      </c>
      <c r="G60" s="102" t="s">
        <v>312</v>
      </c>
      <c r="H60" s="150" t="s">
        <v>56</v>
      </c>
      <c r="I60" s="162">
        <v>43647</v>
      </c>
      <c r="J60" s="167">
        <v>43715</v>
      </c>
      <c r="K60" s="166">
        <f t="shared" si="9"/>
        <v>68</v>
      </c>
      <c r="L60" s="124">
        <v>4.35</v>
      </c>
      <c r="M60" s="115">
        <f t="shared" si="11"/>
        <v>328.66666666666663</v>
      </c>
      <c r="N60" s="160"/>
      <c r="P60" s="161">
        <v>20190701</v>
      </c>
      <c r="Q60" s="171">
        <f t="shared" si="2"/>
        <v>69</v>
      </c>
      <c r="R60" s="172">
        <f t="shared" si="3"/>
        <v>324.1643835616438</v>
      </c>
      <c r="S60" s="140">
        <f>VLOOKUP(C60,'[2]明细表（最终)'!$O$3:$P$155,2,0)</f>
        <v>20190630</v>
      </c>
      <c r="T60" s="140">
        <f>VLOOKUP(C60,'[3]明细表（最终)'!$T$3:$U$146,2,0)</f>
        <v>20190331</v>
      </c>
      <c r="U60" s="140">
        <f>VLOOKUP(C60,'[4]2018年度千分制目标考核指标与评价说明表'!$S$3:$T$490,2,0)</f>
        <v>20181231</v>
      </c>
      <c r="V60" s="173">
        <f>VLOOKUP(C60,'[5]明细定稿 (2)'!$C$3:$H$445,6,0)</f>
        <v>43363</v>
      </c>
      <c r="W60" s="173">
        <f>VLOOKUP(C60,'[6]汇总明细表'!$T$4:$U$476,2,0)</f>
        <v>43272</v>
      </c>
      <c r="X60" s="173"/>
      <c r="Y60" s="102" t="s">
        <v>309</v>
      </c>
      <c r="Z60" s="102">
        <v>20180913</v>
      </c>
      <c r="AA60" s="140" t="str">
        <f t="shared" si="10"/>
        <v>方海元20180913</v>
      </c>
      <c r="AB60" s="140" t="str">
        <f t="shared" si="5"/>
        <v>40000</v>
      </c>
      <c r="AC60" s="140" t="str">
        <f t="shared" si="6"/>
        <v>刘传治20161101</v>
      </c>
      <c r="AD60" s="175" t="s">
        <v>313</v>
      </c>
      <c r="AE60" s="175" t="s">
        <v>44</v>
      </c>
      <c r="AF60" s="175" t="s">
        <v>314</v>
      </c>
      <c r="AG60" s="175" t="s">
        <v>46</v>
      </c>
      <c r="AH60" s="140" t="str">
        <f t="shared" si="7"/>
        <v>4.35</v>
      </c>
      <c r="AI60" s="140" t="str">
        <f>VLOOKUP(C60,'[1]附件 系统外公开招考机关工作人员专业资格条件'!$H$4:$H$6155,1,0)</f>
        <v>方海元</v>
      </c>
      <c r="AJ60" s="140" t="e">
        <f>VLOOKUP(D60,'[1]附件 系统外公开招考机关工作人员专业资格条件'!$I$4:$I$6155,1,0)</f>
        <v>#N/A</v>
      </c>
    </row>
    <row r="61" spans="1:36" s="140" customFormat="1" ht="24.75" customHeight="1">
      <c r="A61" s="147">
        <v>59</v>
      </c>
      <c r="B61" s="125" t="s">
        <v>6</v>
      </c>
      <c r="C61" s="102" t="s">
        <v>315</v>
      </c>
      <c r="D61" s="154" t="s">
        <v>316</v>
      </c>
      <c r="E61" s="102" t="s">
        <v>60</v>
      </c>
      <c r="F61" s="102" t="s">
        <v>317</v>
      </c>
      <c r="G61" s="102" t="s">
        <v>158</v>
      </c>
      <c r="H61" s="150" t="s">
        <v>56</v>
      </c>
      <c r="I61" s="162">
        <v>43647</v>
      </c>
      <c r="J61" s="167">
        <v>43722</v>
      </c>
      <c r="K61" s="166">
        <f t="shared" si="9"/>
        <v>75</v>
      </c>
      <c r="L61" s="124">
        <v>4.35</v>
      </c>
      <c r="M61" s="115">
        <f t="shared" si="11"/>
        <v>453.12499999999994</v>
      </c>
      <c r="N61" s="160"/>
      <c r="P61" s="161">
        <v>20190701</v>
      </c>
      <c r="Q61" s="171">
        <f t="shared" si="2"/>
        <v>76</v>
      </c>
      <c r="R61" s="172">
        <f t="shared" si="3"/>
        <v>446.917808219178</v>
      </c>
      <c r="S61" s="140">
        <f>VLOOKUP(C61,'[2]明细表（最终)'!$O$3:$P$155,2,0)</f>
        <v>20190630</v>
      </c>
      <c r="T61" s="140">
        <f>VLOOKUP(C61,'[3]明细表（最终)'!$T$3:$U$146,2,0)</f>
        <v>20190331</v>
      </c>
      <c r="U61" s="140">
        <f>VLOOKUP(C61,'[4]2018年度千分制目标考核指标与评价说明表'!$S$3:$T$490,2,0)</f>
        <v>20181231</v>
      </c>
      <c r="V61" s="173" t="e">
        <f>VLOOKUP(C61,'[5]明细定稿 (2)'!$C$3:$H$445,6,0)</f>
        <v>#N/A</v>
      </c>
      <c r="W61" s="173">
        <f>VLOOKUP(C61,'[6]汇总明细表'!$T$4:$U$476,2,0)</f>
        <v>43189.0013793103</v>
      </c>
      <c r="X61" s="173"/>
      <c r="Y61" s="102" t="s">
        <v>315</v>
      </c>
      <c r="Z61" s="102">
        <v>20181009</v>
      </c>
      <c r="AA61" s="140" t="str">
        <f t="shared" si="10"/>
        <v>刘补发20181009</v>
      </c>
      <c r="AB61" s="140" t="str">
        <f t="shared" si="5"/>
        <v>50000</v>
      </c>
      <c r="AC61" s="140" t="str">
        <f t="shared" si="6"/>
        <v>汪全立20161101</v>
      </c>
      <c r="AD61" s="175" t="s">
        <v>189</v>
      </c>
      <c r="AE61" s="175" t="s">
        <v>44</v>
      </c>
      <c r="AF61" s="175" t="s">
        <v>314</v>
      </c>
      <c r="AG61" s="175" t="s">
        <v>46</v>
      </c>
      <c r="AH61" s="140" t="str">
        <f t="shared" si="7"/>
        <v>4.35</v>
      </c>
      <c r="AI61" s="140" t="str">
        <f>VLOOKUP(C61,'[1]附件 系统外公开招考机关工作人员专业资格条件'!$H$4:$H$6155,1,0)</f>
        <v>刘补发</v>
      </c>
      <c r="AJ61" s="140" t="str">
        <f>VLOOKUP(D61,'[1]附件 系统外公开招考机关工作人员专业资格条件'!$I$4:$I$6155,1,0)</f>
        <v>430611197611084519</v>
      </c>
    </row>
    <row r="62" spans="1:36" s="140" customFormat="1" ht="24.75" customHeight="1">
      <c r="A62" s="147">
        <v>60</v>
      </c>
      <c r="B62" s="97" t="s">
        <v>318</v>
      </c>
      <c r="C62" s="97" t="s">
        <v>77</v>
      </c>
      <c r="D62" s="152" t="s">
        <v>319</v>
      </c>
      <c r="E62" s="98">
        <v>50000</v>
      </c>
      <c r="F62" s="97" t="s">
        <v>320</v>
      </c>
      <c r="G62" s="153" t="s">
        <v>76</v>
      </c>
      <c r="H62" s="97" t="s">
        <v>41</v>
      </c>
      <c r="I62" s="168">
        <v>43647</v>
      </c>
      <c r="J62" s="162">
        <v>43738</v>
      </c>
      <c r="K62" s="164">
        <v>92</v>
      </c>
      <c r="L62" s="169">
        <v>4.75</v>
      </c>
      <c r="M62" s="115">
        <f t="shared" si="11"/>
        <v>606.9444444444445</v>
      </c>
      <c r="N62" s="160"/>
      <c r="P62" s="161">
        <v>20190701</v>
      </c>
      <c r="Q62" s="171">
        <f t="shared" si="2"/>
        <v>92</v>
      </c>
      <c r="R62" s="172">
        <f t="shared" si="3"/>
        <v>598.6301369863014</v>
      </c>
      <c r="S62" s="140">
        <f>VLOOKUP(C62,'[2]明细表（最终)'!$O$3:$P$155,2,0)</f>
        <v>20190630</v>
      </c>
      <c r="T62" s="140">
        <f>VLOOKUP(C62,'[3]明细表（最终)'!$T$3:$U$146,2,0)</f>
        <v>20190331</v>
      </c>
      <c r="U62" s="140">
        <f>VLOOKUP(C62,'[4]2018年度千分制目标考核指标与评价说明表'!$S$3:$T$490,2,0)</f>
        <v>20181231</v>
      </c>
      <c r="V62" s="173">
        <f>VLOOKUP(C62,'[5]明细定稿 (2)'!$C$3:$H$445,6,0)</f>
        <v>43364</v>
      </c>
      <c r="W62" s="173">
        <f>VLOOKUP(C62,'[6]汇总明细表'!$T$4:$U$476,2,0)</f>
        <v>43251</v>
      </c>
      <c r="X62" s="173"/>
      <c r="Y62" s="97" t="s">
        <v>77</v>
      </c>
      <c r="Z62" s="97">
        <v>20180315</v>
      </c>
      <c r="AA62" s="140" t="str">
        <f t="shared" si="10"/>
        <v>罗欣蔚20180315</v>
      </c>
      <c r="AB62" s="140" t="e">
        <f t="shared" si="5"/>
        <v>#N/A</v>
      </c>
      <c r="AC62" s="140" t="str">
        <f t="shared" si="6"/>
        <v>张国强20161101</v>
      </c>
      <c r="AD62" s="175" t="s">
        <v>321</v>
      </c>
      <c r="AE62" s="175" t="s">
        <v>44</v>
      </c>
      <c r="AF62" s="175" t="s">
        <v>314</v>
      </c>
      <c r="AG62" s="175" t="s">
        <v>46</v>
      </c>
      <c r="AH62" s="140" t="e">
        <f t="shared" si="7"/>
        <v>#N/A</v>
      </c>
      <c r="AI62" s="140" t="str">
        <f>VLOOKUP(C62,'[1]附件 系统外公开招考机关工作人员专业资格条件'!$H$4:$H$6155,1,0)</f>
        <v>罗欣蔚</v>
      </c>
      <c r="AJ62" s="140" t="e">
        <f>VLOOKUP(D62,'[1]附件 系统外公开招考机关工作人员专业资格条件'!$I$4:$I$6155,1,0)</f>
        <v>#N/A</v>
      </c>
    </row>
    <row r="63" spans="1:36" s="140" customFormat="1" ht="24.75" customHeight="1">
      <c r="A63" s="147">
        <v>61</v>
      </c>
      <c r="B63" s="97" t="s">
        <v>322</v>
      </c>
      <c r="C63" s="97" t="s">
        <v>323</v>
      </c>
      <c r="D63" s="152" t="s">
        <v>324</v>
      </c>
      <c r="E63" s="98">
        <v>40000</v>
      </c>
      <c r="F63" s="97" t="s">
        <v>325</v>
      </c>
      <c r="G63" s="153" t="s">
        <v>326</v>
      </c>
      <c r="H63" s="97" t="s">
        <v>41</v>
      </c>
      <c r="I63" s="168">
        <v>43647</v>
      </c>
      <c r="J63" s="162">
        <v>43738</v>
      </c>
      <c r="K63" s="164">
        <v>92</v>
      </c>
      <c r="L63" s="123">
        <v>4.75</v>
      </c>
      <c r="M63" s="115">
        <f t="shared" si="11"/>
        <v>485.55555555555554</v>
      </c>
      <c r="N63" s="160"/>
      <c r="P63" s="161">
        <v>20190701</v>
      </c>
      <c r="Q63" s="171">
        <f t="shared" si="2"/>
        <v>92</v>
      </c>
      <c r="R63" s="172">
        <f t="shared" si="3"/>
        <v>478.90410958904107</v>
      </c>
      <c r="S63" s="140">
        <f>VLOOKUP(C63,'[2]明细表（最终)'!$O$3:$P$155,2,0)</f>
        <v>20190630</v>
      </c>
      <c r="T63" s="140">
        <f>VLOOKUP(C63,'[3]明细表（最终)'!$T$3:$U$146,2,0)</f>
        <v>20190331</v>
      </c>
      <c r="U63" s="140">
        <f>VLOOKUP(C63,'[4]2018年度千分制目标考核指标与评价说明表'!$S$3:$T$490,2,0)</f>
        <v>20181029</v>
      </c>
      <c r="V63" s="173">
        <f>VLOOKUP(C63,'[5]明细定稿 (2)'!$C$3:$H$445,6,0)</f>
        <v>43364</v>
      </c>
      <c r="W63" s="173">
        <f>VLOOKUP(C63,'[6]汇总明细表'!$T$4:$U$476,2,0)</f>
        <v>43251</v>
      </c>
      <c r="X63" s="173"/>
      <c r="Y63" s="97" t="s">
        <v>323</v>
      </c>
      <c r="Z63" s="97">
        <v>20190131</v>
      </c>
      <c r="AA63" s="140" t="str">
        <f t="shared" si="10"/>
        <v>邹常忠20190131</v>
      </c>
      <c r="AB63" s="140" t="str">
        <f t="shared" si="5"/>
        <v>40000</v>
      </c>
      <c r="AC63" s="140" t="str">
        <f t="shared" si="6"/>
        <v>张官云20161101</v>
      </c>
      <c r="AD63" s="175" t="s">
        <v>327</v>
      </c>
      <c r="AE63" s="175" t="s">
        <v>44</v>
      </c>
      <c r="AF63" s="175" t="s">
        <v>314</v>
      </c>
      <c r="AG63" s="175" t="s">
        <v>46</v>
      </c>
      <c r="AH63" s="140" t="str">
        <f t="shared" si="7"/>
        <v>4.75</v>
      </c>
      <c r="AI63" s="140" t="str">
        <f>VLOOKUP(C63,'[1]附件 系统外公开招考机关工作人员专业资格条件'!$H$4:$H$6155,1,0)</f>
        <v>邹常忠</v>
      </c>
      <c r="AJ63" s="140" t="e">
        <f>VLOOKUP(D63,'[1]附件 系统外公开招考机关工作人员专业资格条件'!$I$4:$I$6155,1,0)</f>
        <v>#N/A</v>
      </c>
    </row>
    <row r="64" spans="1:36" s="140" customFormat="1" ht="24.75" customHeight="1">
      <c r="A64" s="147">
        <v>62</v>
      </c>
      <c r="B64" s="97" t="s">
        <v>322</v>
      </c>
      <c r="C64" s="97" t="s">
        <v>328</v>
      </c>
      <c r="D64" s="152" t="s">
        <v>329</v>
      </c>
      <c r="E64" s="98">
        <v>50000</v>
      </c>
      <c r="F64" s="97" t="s">
        <v>325</v>
      </c>
      <c r="G64" s="153" t="s">
        <v>326</v>
      </c>
      <c r="H64" s="97" t="s">
        <v>41</v>
      </c>
      <c r="I64" s="168">
        <v>43647</v>
      </c>
      <c r="J64" s="162">
        <v>43738</v>
      </c>
      <c r="K64" s="164">
        <v>92</v>
      </c>
      <c r="L64" s="123">
        <v>4.75</v>
      </c>
      <c r="M64" s="115">
        <f t="shared" si="11"/>
        <v>606.9444444444445</v>
      </c>
      <c r="N64" s="160"/>
      <c r="P64" s="161">
        <v>20190701</v>
      </c>
      <c r="Q64" s="171">
        <f t="shared" si="2"/>
        <v>92</v>
      </c>
      <c r="R64" s="172">
        <f t="shared" si="3"/>
        <v>598.6301369863014</v>
      </c>
      <c r="S64" s="140">
        <f>VLOOKUP(C64,'[2]明细表（最终)'!$O$3:$P$155,2,0)</f>
        <v>20190630</v>
      </c>
      <c r="T64" s="140">
        <f>VLOOKUP(C64,'[3]明细表（最终)'!$T$3:$U$146,2,0)</f>
        <v>20190331</v>
      </c>
      <c r="U64" s="140">
        <f>VLOOKUP(C64,'[4]2018年度千分制目标考核指标与评价说明表'!$S$3:$T$490,2,0)</f>
        <v>20181130</v>
      </c>
      <c r="V64" s="173">
        <f>VLOOKUP(C64,'[5]明细定稿 (2)'!$C$3:$H$445,6,0)</f>
        <v>43364</v>
      </c>
      <c r="W64" s="173">
        <f>VLOOKUP(C64,'[6]汇总明细表'!$T$4:$U$476,2,0)</f>
        <v>43251</v>
      </c>
      <c r="X64" s="173"/>
      <c r="Y64" s="97" t="s">
        <v>328</v>
      </c>
      <c r="Z64" s="97">
        <v>20190131</v>
      </c>
      <c r="AA64" s="140" t="str">
        <f t="shared" si="10"/>
        <v>宋先伟20190131</v>
      </c>
      <c r="AB64" s="140" t="str">
        <f t="shared" si="5"/>
        <v>50000</v>
      </c>
      <c r="AC64" s="140" t="str">
        <f t="shared" si="6"/>
        <v>张志军20161101</v>
      </c>
      <c r="AD64" s="175" t="s">
        <v>330</v>
      </c>
      <c r="AE64" s="175" t="s">
        <v>44</v>
      </c>
      <c r="AF64" s="175" t="s">
        <v>314</v>
      </c>
      <c r="AG64" s="175" t="s">
        <v>46</v>
      </c>
      <c r="AH64" s="140" t="str">
        <f t="shared" si="7"/>
        <v>4.75</v>
      </c>
      <c r="AI64" s="140" t="str">
        <f>VLOOKUP(C64,'[1]附件 系统外公开招考机关工作人员专业资格条件'!$H$4:$H$6155,1,0)</f>
        <v>宋先伟</v>
      </c>
      <c r="AJ64" s="140" t="str">
        <f>VLOOKUP(D64,'[1]附件 系统外公开招考机关工作人员专业资格条件'!$I$4:$I$6155,1,0)</f>
        <v>430611197909221512</v>
      </c>
    </row>
    <row r="65" spans="1:36" s="140" customFormat="1" ht="24.75" customHeight="1">
      <c r="A65" s="147">
        <v>63</v>
      </c>
      <c r="B65" s="97" t="s">
        <v>331</v>
      </c>
      <c r="C65" s="97" t="s">
        <v>332</v>
      </c>
      <c r="D65" s="152" t="s">
        <v>333</v>
      </c>
      <c r="E65" s="98">
        <v>15000</v>
      </c>
      <c r="F65" s="97" t="s">
        <v>325</v>
      </c>
      <c r="G65" s="153" t="s">
        <v>334</v>
      </c>
      <c r="H65" s="97" t="s">
        <v>56</v>
      </c>
      <c r="I65" s="168">
        <v>43647</v>
      </c>
      <c r="J65" s="162">
        <v>43738</v>
      </c>
      <c r="K65" s="164">
        <v>92</v>
      </c>
      <c r="L65" s="123">
        <v>4.35</v>
      </c>
      <c r="M65" s="115">
        <f t="shared" si="11"/>
        <v>166.74999999999997</v>
      </c>
      <c r="N65" s="160"/>
      <c r="P65" s="161">
        <v>20190701</v>
      </c>
      <c r="Q65" s="171">
        <f t="shared" si="2"/>
        <v>92</v>
      </c>
      <c r="R65" s="172">
        <f t="shared" si="3"/>
        <v>164.46575342465752</v>
      </c>
      <c r="S65" s="140">
        <f>VLOOKUP(C65,'[2]明细表（最终)'!$O$3:$P$155,2,0)</f>
        <v>20190630</v>
      </c>
      <c r="T65" s="140">
        <f>VLOOKUP(C65,'[3]明细表（最终)'!$T$3:$U$146,2,0)</f>
        <v>20190331</v>
      </c>
      <c r="U65" s="140" t="str">
        <f>VLOOKUP(C65,'[4]2018年度千分制目标考核指标与评价说明表'!$S$3:$T$490,2,0)</f>
        <v>20181104</v>
      </c>
      <c r="V65" s="173">
        <f>VLOOKUP(C65,'[5]明细定稿 (2)'!$C$3:$H$445,6,0)</f>
        <v>43364</v>
      </c>
      <c r="W65" s="173">
        <f>VLOOKUP(C65,'[6]汇总明细表'!$T$4:$U$476,2,0)</f>
        <v>43251</v>
      </c>
      <c r="X65" s="173"/>
      <c r="Y65" s="97" t="s">
        <v>332</v>
      </c>
      <c r="Z65" s="97">
        <v>20190131</v>
      </c>
      <c r="AA65" s="140" t="str">
        <f t="shared" si="10"/>
        <v>叶小梅20190131</v>
      </c>
      <c r="AB65" s="140" t="str">
        <f t="shared" si="5"/>
        <v>15000</v>
      </c>
      <c r="AC65" s="140" t="str">
        <f t="shared" si="6"/>
        <v>刘建波20161102</v>
      </c>
      <c r="AD65" s="175" t="s">
        <v>335</v>
      </c>
      <c r="AE65" s="175" t="s">
        <v>44</v>
      </c>
      <c r="AF65" s="175" t="s">
        <v>231</v>
      </c>
      <c r="AG65" s="175" t="s">
        <v>42</v>
      </c>
      <c r="AH65" s="140" t="str">
        <f t="shared" si="7"/>
        <v>4.35</v>
      </c>
      <c r="AI65" s="140" t="str">
        <f>VLOOKUP(C65,'[1]附件 系统外公开招考机关工作人员专业资格条件'!$H$4:$H$6155,1,0)</f>
        <v>叶小梅</v>
      </c>
      <c r="AJ65" s="140" t="str">
        <f>VLOOKUP(D65,'[1]附件 系统外公开招考机关工作人员专业资格条件'!$I$4:$I$6155,1,0)</f>
        <v>430611196608205581</v>
      </c>
    </row>
    <row r="66" spans="1:36" s="140" customFormat="1" ht="24.75" customHeight="1">
      <c r="A66" s="147">
        <v>64</v>
      </c>
      <c r="B66" s="97" t="s">
        <v>336</v>
      </c>
      <c r="C66" s="97" t="s">
        <v>337</v>
      </c>
      <c r="D66" s="152" t="s">
        <v>338</v>
      </c>
      <c r="E66" s="98">
        <v>30000</v>
      </c>
      <c r="F66" s="97" t="s">
        <v>339</v>
      </c>
      <c r="G66" s="153" t="s">
        <v>340</v>
      </c>
      <c r="H66" s="97" t="s">
        <v>341</v>
      </c>
      <c r="I66" s="168">
        <v>43647</v>
      </c>
      <c r="J66" s="162">
        <v>43738</v>
      </c>
      <c r="K66" s="164">
        <v>92</v>
      </c>
      <c r="L66" s="123">
        <v>4.75</v>
      </c>
      <c r="M66" s="115">
        <f t="shared" si="11"/>
        <v>364.16666666666663</v>
      </c>
      <c r="N66" s="160"/>
      <c r="P66" s="161">
        <v>20190701</v>
      </c>
      <c r="Q66" s="171">
        <f t="shared" si="2"/>
        <v>92</v>
      </c>
      <c r="R66" s="172">
        <f t="shared" si="3"/>
        <v>359.17808219178085</v>
      </c>
      <c r="S66" s="140">
        <f>VLOOKUP(C66,'[2]明细表（最终)'!$O$3:$P$155,2,0)</f>
        <v>20190630</v>
      </c>
      <c r="T66" s="140">
        <f>VLOOKUP(C66,'[3]明细表（最终)'!$T$3:$U$146,2,0)</f>
        <v>20190331</v>
      </c>
      <c r="U66" s="140">
        <f>VLOOKUP(C66,'[4]2018年度千分制目标考核指标与评价说明表'!$S$3:$T$490,2,0)</f>
        <v>20181118</v>
      </c>
      <c r="V66" s="173">
        <f>VLOOKUP(C66,'[5]明细定稿 (2)'!$C$3:$H$445,6,0)</f>
        <v>43364</v>
      </c>
      <c r="W66" s="173">
        <f>VLOOKUP(C66,'[6]汇总明细表'!$T$4:$U$476,2,0)</f>
        <v>43251</v>
      </c>
      <c r="X66" s="173"/>
      <c r="Y66" s="97" t="s">
        <v>337</v>
      </c>
      <c r="Z66" s="97">
        <v>20190202</v>
      </c>
      <c r="AA66" s="140" t="str">
        <f t="shared" si="10"/>
        <v>白铁枚20190202</v>
      </c>
      <c r="AB66" s="140" t="str">
        <f t="shared" si="5"/>
        <v>30000</v>
      </c>
      <c r="AC66" s="140" t="str">
        <f t="shared" si="6"/>
        <v>张国庆20161102</v>
      </c>
      <c r="AD66" s="175" t="s">
        <v>342</v>
      </c>
      <c r="AE66" s="175" t="s">
        <v>44</v>
      </c>
      <c r="AF66" s="175" t="s">
        <v>231</v>
      </c>
      <c r="AG66" s="175" t="s">
        <v>42</v>
      </c>
      <c r="AH66" s="140" t="str">
        <f t="shared" si="7"/>
        <v>4.75</v>
      </c>
      <c r="AI66" s="140" t="str">
        <f>VLOOKUP(C66,'[1]附件 系统外公开招考机关工作人员专业资格条件'!$H$4:$H$6155,1,0)</f>
        <v>白铁枚</v>
      </c>
      <c r="AJ66" s="140" t="str">
        <f>VLOOKUP(D66,'[1]附件 系统外公开招考机关工作人员专业资格条件'!$I$4:$I$6155,1,0)</f>
        <v>430611196912041585</v>
      </c>
    </row>
    <row r="67" spans="1:36" s="140" customFormat="1" ht="24.75" customHeight="1">
      <c r="A67" s="147">
        <v>65</v>
      </c>
      <c r="B67" s="97" t="s">
        <v>343</v>
      </c>
      <c r="C67" s="97" t="s">
        <v>344</v>
      </c>
      <c r="D67" s="152" t="s">
        <v>345</v>
      </c>
      <c r="E67" s="98">
        <v>50000</v>
      </c>
      <c r="F67" s="97" t="s">
        <v>346</v>
      </c>
      <c r="G67" s="153" t="s">
        <v>347</v>
      </c>
      <c r="H67" s="97" t="s">
        <v>56</v>
      </c>
      <c r="I67" s="168">
        <v>43647</v>
      </c>
      <c r="J67" s="162">
        <v>43738</v>
      </c>
      <c r="K67" s="164">
        <v>92</v>
      </c>
      <c r="L67" s="123">
        <v>4.35</v>
      </c>
      <c r="M67" s="115">
        <f t="shared" si="11"/>
        <v>555.8333333333334</v>
      </c>
      <c r="N67" s="160"/>
      <c r="P67" s="161">
        <v>20190701</v>
      </c>
      <c r="Q67" s="171">
        <f t="shared" si="2"/>
        <v>92</v>
      </c>
      <c r="R67" s="172">
        <f t="shared" si="3"/>
        <v>548.2191780821918</v>
      </c>
      <c r="S67" s="140">
        <f>VLOOKUP(C67,'[2]明细表（最终)'!$O$3:$P$155,2,0)</f>
        <v>20190630</v>
      </c>
      <c r="T67" s="140" t="e">
        <f>VLOOKUP(C67,'[3]明细表（最终)'!$T$3:$U$146,2,0)</f>
        <v>#N/A</v>
      </c>
      <c r="U67" s="140" t="e">
        <f>VLOOKUP(C67,'[4]2018年度千分制目标考核指标与评价说明表'!$S$3:$T$490,2,0)</f>
        <v>#N/A</v>
      </c>
      <c r="V67" s="173" t="e">
        <f>VLOOKUP(C67,'[5]明细定稿 (2)'!$C$3:$H$445,6,0)</f>
        <v>#N/A</v>
      </c>
      <c r="W67" s="140" t="e">
        <f>VLOOKUP(C67,'[6]汇总明细表'!$T$4:$U$476,2,0)</f>
        <v>#N/A</v>
      </c>
      <c r="Y67" s="97" t="s">
        <v>344</v>
      </c>
      <c r="Z67" s="97">
        <v>20190507</v>
      </c>
      <c r="AA67" s="140" t="str">
        <f t="shared" si="10"/>
        <v>龙典20190507</v>
      </c>
      <c r="AB67" s="140" t="str">
        <f t="shared" si="5"/>
        <v>50000</v>
      </c>
      <c r="AC67" s="140" t="str">
        <f t="shared" si="6"/>
        <v>李友娥20161102</v>
      </c>
      <c r="AD67" s="175" t="s">
        <v>348</v>
      </c>
      <c r="AE67" s="175" t="s">
        <v>44</v>
      </c>
      <c r="AF67" s="175" t="s">
        <v>231</v>
      </c>
      <c r="AG67" s="175" t="s">
        <v>42</v>
      </c>
      <c r="AH67" s="140" t="str">
        <f t="shared" si="7"/>
        <v>4.35</v>
      </c>
      <c r="AI67" s="140" t="str">
        <f>VLOOKUP(C67,'[1]附件 系统外公开招考机关工作人员专业资格条件'!$H$4:$H$6155,1,0)</f>
        <v>龙典</v>
      </c>
      <c r="AJ67" s="140" t="str">
        <f>VLOOKUP(D67,'[1]附件 系统外公开招考机关工作人员专业资格条件'!$I$4:$I$6155,1,0)</f>
        <v>430611199108271535</v>
      </c>
    </row>
    <row r="68" spans="1:36" s="140" customFormat="1" ht="24.75" customHeight="1">
      <c r="A68" s="147">
        <v>66</v>
      </c>
      <c r="B68" s="97" t="s">
        <v>349</v>
      </c>
      <c r="C68" s="97" t="s">
        <v>350</v>
      </c>
      <c r="D68" s="152" t="s">
        <v>351</v>
      </c>
      <c r="E68" s="98">
        <v>50000</v>
      </c>
      <c r="F68" s="97" t="s">
        <v>352</v>
      </c>
      <c r="G68" s="153" t="s">
        <v>353</v>
      </c>
      <c r="H68" s="97" t="s">
        <v>56</v>
      </c>
      <c r="I68" s="168">
        <v>43647</v>
      </c>
      <c r="J68" s="162">
        <v>43738</v>
      </c>
      <c r="K68" s="164">
        <v>92</v>
      </c>
      <c r="L68" s="123">
        <v>4.35</v>
      </c>
      <c r="M68" s="115">
        <f t="shared" si="11"/>
        <v>555.8333333333334</v>
      </c>
      <c r="N68" s="160"/>
      <c r="P68" s="161">
        <v>20190701</v>
      </c>
      <c r="Q68" s="171">
        <f aca="true" t="shared" si="12" ref="Q68:Q131">J68-I68+1</f>
        <v>92</v>
      </c>
      <c r="R68" s="172">
        <f aca="true" t="shared" si="13" ref="R68:R131">E68*K68*L68/36500</f>
        <v>548.2191780821918</v>
      </c>
      <c r="S68" s="140">
        <f>VLOOKUP(C68,'[2]明细表（最终)'!$O$3:$P$155,2,0)</f>
        <v>20190630</v>
      </c>
      <c r="T68" s="140" t="e">
        <f>VLOOKUP(C68,'[3]明细表（最终)'!$T$3:$U$146,2,0)</f>
        <v>#N/A</v>
      </c>
      <c r="U68" s="140" t="e">
        <f>VLOOKUP(C68,'[4]2018年度千分制目标考核指标与评价说明表'!$S$3:$T$490,2,0)</f>
        <v>#N/A</v>
      </c>
      <c r="V68" s="173" t="e">
        <f>VLOOKUP(C68,'[5]明细定稿 (2)'!$C$3:$H$445,6,0)</f>
        <v>#N/A</v>
      </c>
      <c r="W68" s="140" t="e">
        <f>VLOOKUP(C68,'[6]汇总明细表'!$T$4:$U$476,2,0)</f>
        <v>#N/A</v>
      </c>
      <c r="Y68" s="97" t="s">
        <v>350</v>
      </c>
      <c r="Z68" s="97">
        <v>20190508</v>
      </c>
      <c r="AA68" s="140" t="str">
        <f aca="true" t="shared" si="14" ref="AA68:AA99">Y68&amp;Z68</f>
        <v>赵宏伍20190508</v>
      </c>
      <c r="AB68" s="140" t="str">
        <f aca="true" t="shared" si="15" ref="AB68:AB131">VLOOKUP(AA68,AC68:AE921,3,0)</f>
        <v>50000</v>
      </c>
      <c r="AC68" s="140" t="str">
        <f aca="true" t="shared" si="16" ref="AC68:AC131">AD68&amp;AF68</f>
        <v>刘志新20161122</v>
      </c>
      <c r="AD68" s="175" t="s">
        <v>354</v>
      </c>
      <c r="AE68" s="175" t="s">
        <v>44</v>
      </c>
      <c r="AF68" s="175" t="s">
        <v>355</v>
      </c>
      <c r="AG68" s="175" t="s">
        <v>42</v>
      </c>
      <c r="AH68" s="140" t="str">
        <f aca="true" t="shared" si="17" ref="AH68:AH131">VLOOKUP(AA68,AC68:AG921,5,0)</f>
        <v>4.35</v>
      </c>
      <c r="AI68" s="140" t="str">
        <f>VLOOKUP(C68,'[1]附件 系统外公开招考机关工作人员专业资格条件'!$H$4:$H$6155,1,0)</f>
        <v>赵宏伍</v>
      </c>
      <c r="AJ68" s="140" t="str">
        <f>VLOOKUP(D68,'[1]附件 系统外公开招考机关工作人员专业资格条件'!$I$4:$I$6155,1,0)</f>
        <v>430611196608101539</v>
      </c>
    </row>
    <row r="69" spans="1:36" s="140" customFormat="1" ht="24.75" customHeight="1">
      <c r="A69" s="147">
        <v>67</v>
      </c>
      <c r="B69" s="97" t="s">
        <v>356</v>
      </c>
      <c r="C69" s="97" t="s">
        <v>357</v>
      </c>
      <c r="D69" s="152" t="s">
        <v>358</v>
      </c>
      <c r="E69" s="98">
        <v>50000</v>
      </c>
      <c r="F69" s="97" t="s">
        <v>359</v>
      </c>
      <c r="G69" s="153" t="s">
        <v>360</v>
      </c>
      <c r="H69" s="97" t="s">
        <v>56</v>
      </c>
      <c r="I69" s="168">
        <v>43647</v>
      </c>
      <c r="J69" s="162">
        <v>43738</v>
      </c>
      <c r="K69" s="164">
        <v>92</v>
      </c>
      <c r="L69" s="123">
        <v>4.35</v>
      </c>
      <c r="M69" s="115">
        <f t="shared" si="11"/>
        <v>555.8333333333334</v>
      </c>
      <c r="N69" s="160"/>
      <c r="P69" s="161">
        <v>20190701</v>
      </c>
      <c r="Q69" s="171">
        <f t="shared" si="12"/>
        <v>92</v>
      </c>
      <c r="R69" s="172">
        <f t="shared" si="13"/>
        <v>548.2191780821918</v>
      </c>
      <c r="S69" s="140">
        <f>VLOOKUP(C69,'[2]明细表（最终)'!$O$3:$P$155,2,0)</f>
        <v>20190630</v>
      </c>
      <c r="T69" s="140" t="e">
        <f>VLOOKUP(C69,'[3]明细表（最终)'!$T$3:$U$146,2,0)</f>
        <v>#N/A</v>
      </c>
      <c r="U69" s="140" t="e">
        <f>VLOOKUP(C69,'[4]2018年度千分制目标考核指标与评价说明表'!$S$3:$T$490,2,0)</f>
        <v>#N/A</v>
      </c>
      <c r="V69" s="173" t="e">
        <f>VLOOKUP(C69,'[5]明细定稿 (2)'!$C$3:$H$445,6,0)</f>
        <v>#N/A</v>
      </c>
      <c r="W69" s="140" t="e">
        <f>VLOOKUP(C69,'[6]汇总明细表'!$T$4:$U$476,2,0)</f>
        <v>#N/A</v>
      </c>
      <c r="Y69" s="97" t="s">
        <v>357</v>
      </c>
      <c r="Z69" s="97">
        <v>20190514</v>
      </c>
      <c r="AA69" s="140" t="str">
        <f t="shared" si="14"/>
        <v>邹永贵20190514</v>
      </c>
      <c r="AB69" s="140" t="str">
        <f t="shared" si="15"/>
        <v>50000</v>
      </c>
      <c r="AC69" s="140" t="str">
        <f t="shared" si="16"/>
        <v>高国祥20161128</v>
      </c>
      <c r="AD69" s="175" t="s">
        <v>193</v>
      </c>
      <c r="AE69" s="175" t="s">
        <v>44</v>
      </c>
      <c r="AF69" s="175" t="s">
        <v>361</v>
      </c>
      <c r="AG69" s="175" t="s">
        <v>42</v>
      </c>
      <c r="AH69" s="140" t="str">
        <f t="shared" si="17"/>
        <v>4.35</v>
      </c>
      <c r="AI69" s="140" t="str">
        <f>VLOOKUP(C69,'[1]附件 系统外公开招考机关工作人员专业资格条件'!$H$4:$H$6155,1,0)</f>
        <v>邹永贵</v>
      </c>
      <c r="AJ69" s="140" t="str">
        <f>VLOOKUP(D69,'[1]附件 系统外公开招考机关工作人员专业资格条件'!$I$4:$I$6155,1,0)</f>
        <v>430611198101271511</v>
      </c>
    </row>
    <row r="70" spans="1:36" s="140" customFormat="1" ht="24.75" customHeight="1">
      <c r="A70" s="147">
        <v>68</v>
      </c>
      <c r="B70" s="97" t="s">
        <v>362</v>
      </c>
      <c r="C70" s="97" t="s">
        <v>363</v>
      </c>
      <c r="D70" s="152" t="s">
        <v>364</v>
      </c>
      <c r="E70" s="98">
        <v>50000</v>
      </c>
      <c r="F70" s="97" t="s">
        <v>365</v>
      </c>
      <c r="G70" s="153" t="s">
        <v>366</v>
      </c>
      <c r="H70" s="97" t="s">
        <v>56</v>
      </c>
      <c r="I70" s="168">
        <v>43647</v>
      </c>
      <c r="J70" s="162">
        <v>43738</v>
      </c>
      <c r="K70" s="164">
        <v>92</v>
      </c>
      <c r="L70" s="123">
        <v>4.35</v>
      </c>
      <c r="M70" s="115">
        <f t="shared" si="11"/>
        <v>555.8333333333334</v>
      </c>
      <c r="N70" s="160"/>
      <c r="P70" s="161">
        <v>20190701</v>
      </c>
      <c r="Q70" s="171">
        <f t="shared" si="12"/>
        <v>92</v>
      </c>
      <c r="R70" s="172">
        <f t="shared" si="13"/>
        <v>548.2191780821918</v>
      </c>
      <c r="S70" s="140">
        <f>VLOOKUP(C70,'[2]明细表（最终)'!$O$3:$P$155,2,0)</f>
        <v>20190630</v>
      </c>
      <c r="T70" s="140" t="e">
        <f>VLOOKUP(C70,'[3]明细表（最终)'!$T$3:$U$146,2,0)</f>
        <v>#N/A</v>
      </c>
      <c r="U70" s="140">
        <f>VLOOKUP(C70,'[4]2018年度千分制目标考核指标与评价说明表'!$S$3:$T$490,2,0)</f>
        <v>20181113</v>
      </c>
      <c r="V70" s="173">
        <f>VLOOKUP(C70,'[5]明细定稿 (2)'!$C$3:$H$445,6,0)</f>
        <v>43364</v>
      </c>
      <c r="W70" s="173">
        <f>VLOOKUP(C70,'[6]汇总明细表'!$T$4:$U$476,2,0)</f>
        <v>43251</v>
      </c>
      <c r="X70" s="173"/>
      <c r="Y70" s="97" t="s">
        <v>363</v>
      </c>
      <c r="Z70" s="97">
        <v>20190515</v>
      </c>
      <c r="AA70" s="140" t="str">
        <f t="shared" si="14"/>
        <v>夏建辉20190515</v>
      </c>
      <c r="AB70" s="140" t="str">
        <f t="shared" si="15"/>
        <v>50000</v>
      </c>
      <c r="AC70" s="140" t="str">
        <f t="shared" si="16"/>
        <v>张志军20161128</v>
      </c>
      <c r="AD70" s="175" t="s">
        <v>330</v>
      </c>
      <c r="AE70" s="175" t="s">
        <v>44</v>
      </c>
      <c r="AF70" s="175" t="s">
        <v>361</v>
      </c>
      <c r="AG70" s="175" t="s">
        <v>42</v>
      </c>
      <c r="AH70" s="140" t="str">
        <f t="shared" si="17"/>
        <v>4.35</v>
      </c>
      <c r="AI70" s="140" t="str">
        <f>VLOOKUP(C70,'[1]附件 系统外公开招考机关工作人员专业资格条件'!$H$4:$H$6155,1,0)</f>
        <v>夏建辉</v>
      </c>
      <c r="AJ70" s="140" t="str">
        <f>VLOOKUP(D70,'[1]附件 系统外公开招考机关工作人员专业资格条件'!$I$4:$I$6155,1,0)</f>
        <v>430611197706161513</v>
      </c>
    </row>
    <row r="71" spans="1:36" s="140" customFormat="1" ht="24.75" customHeight="1">
      <c r="A71" s="147">
        <v>69</v>
      </c>
      <c r="B71" s="97" t="s">
        <v>362</v>
      </c>
      <c r="C71" s="97" t="s">
        <v>367</v>
      </c>
      <c r="D71" s="152" t="s">
        <v>368</v>
      </c>
      <c r="E71" s="98">
        <v>50000</v>
      </c>
      <c r="F71" s="97" t="s">
        <v>369</v>
      </c>
      <c r="G71" s="153" t="s">
        <v>370</v>
      </c>
      <c r="H71" s="97" t="s">
        <v>56</v>
      </c>
      <c r="I71" s="168">
        <v>43647</v>
      </c>
      <c r="J71" s="162">
        <v>43738</v>
      </c>
      <c r="K71" s="164">
        <v>92</v>
      </c>
      <c r="L71" s="123">
        <v>4.35</v>
      </c>
      <c r="M71" s="115">
        <f aca="true" t="shared" si="18" ref="M71:M102">E71*K71*L71/360/100</f>
        <v>555.8333333333334</v>
      </c>
      <c r="N71" s="160"/>
      <c r="P71" s="161">
        <v>20190701</v>
      </c>
      <c r="Q71" s="171">
        <f t="shared" si="12"/>
        <v>92</v>
      </c>
      <c r="R71" s="172">
        <f t="shared" si="13"/>
        <v>548.2191780821918</v>
      </c>
      <c r="S71" s="140">
        <f>VLOOKUP(C71,'[2]明细表（最终)'!$O$3:$P$155,2,0)</f>
        <v>20190630</v>
      </c>
      <c r="T71" s="140" t="e">
        <f>VLOOKUP(C71,'[3]明细表（最终)'!$T$3:$U$146,2,0)</f>
        <v>#N/A</v>
      </c>
      <c r="U71" s="140">
        <f>VLOOKUP(C71,'[4]2018年度千分制目标考核指标与评价说明表'!$S$3:$T$490,2,0)</f>
        <v>20181128</v>
      </c>
      <c r="V71" s="173">
        <f>VLOOKUP(C71,'[5]明细定稿 (2)'!$C$3:$H$445,6,0)</f>
        <v>43364</v>
      </c>
      <c r="W71" s="173">
        <f>VLOOKUP(C71,'[6]汇总明细表'!$T$4:$U$476,2,0)</f>
        <v>43251</v>
      </c>
      <c r="X71" s="173"/>
      <c r="Y71" s="97" t="s">
        <v>367</v>
      </c>
      <c r="Z71" s="97">
        <v>20190516</v>
      </c>
      <c r="AA71" s="140" t="str">
        <f t="shared" si="14"/>
        <v>余其富20190516</v>
      </c>
      <c r="AB71" s="140" t="str">
        <f t="shared" si="15"/>
        <v>50000</v>
      </c>
      <c r="AC71" s="140" t="str">
        <f t="shared" si="16"/>
        <v>龙刚20161128</v>
      </c>
      <c r="AD71" s="175" t="s">
        <v>184</v>
      </c>
      <c r="AE71" s="175" t="s">
        <v>44</v>
      </c>
      <c r="AF71" s="175" t="s">
        <v>361</v>
      </c>
      <c r="AG71" s="175" t="s">
        <v>42</v>
      </c>
      <c r="AH71" s="140" t="str">
        <f t="shared" si="17"/>
        <v>4.35</v>
      </c>
      <c r="AI71" s="140" t="str">
        <f>VLOOKUP(C71,'[1]附件 系统外公开招考机关工作人员专业资格条件'!$H$4:$H$6155,1,0)</f>
        <v>余其富</v>
      </c>
      <c r="AJ71" s="140" t="str">
        <f>VLOOKUP(D71,'[1]附件 系统外公开招考机关工作人员专业资格条件'!$I$4:$I$6155,1,0)</f>
        <v>430611197503081556</v>
      </c>
    </row>
    <row r="72" spans="1:36" s="140" customFormat="1" ht="24.75" customHeight="1">
      <c r="A72" s="147">
        <v>70</v>
      </c>
      <c r="B72" s="97" t="s">
        <v>371</v>
      </c>
      <c r="C72" s="97" t="s">
        <v>372</v>
      </c>
      <c r="D72" s="152" t="s">
        <v>373</v>
      </c>
      <c r="E72" s="98">
        <v>50000</v>
      </c>
      <c r="F72" s="97" t="s">
        <v>374</v>
      </c>
      <c r="G72" s="153" t="s">
        <v>375</v>
      </c>
      <c r="H72" s="97" t="s">
        <v>56</v>
      </c>
      <c r="I72" s="168">
        <v>43654</v>
      </c>
      <c r="J72" s="162">
        <v>43738</v>
      </c>
      <c r="K72" s="164">
        <v>85</v>
      </c>
      <c r="L72" s="123">
        <v>4.35</v>
      </c>
      <c r="M72" s="115">
        <f t="shared" si="18"/>
        <v>513.5416666666666</v>
      </c>
      <c r="N72" s="160"/>
      <c r="P72" s="161">
        <v>20190708</v>
      </c>
      <c r="Q72" s="171">
        <f t="shared" si="12"/>
        <v>85</v>
      </c>
      <c r="R72" s="172">
        <f t="shared" si="13"/>
        <v>506.5068493150685</v>
      </c>
      <c r="S72" s="140" t="e">
        <f>VLOOKUP(C72,'[2]明细表（最终)'!$O$3:$P$155,2,0)</f>
        <v>#N/A</v>
      </c>
      <c r="T72" s="140" t="e">
        <f>VLOOKUP(C72,'[3]明细表（最终)'!$T$3:$U$146,2,0)</f>
        <v>#N/A</v>
      </c>
      <c r="U72" s="140">
        <f>VLOOKUP(C72,'[4]2018年度千分制目标考核指标与评价说明表'!$S$3:$T$490,2,0)</f>
        <v>20181021</v>
      </c>
      <c r="V72" s="173">
        <f>VLOOKUP(C72,'[5]明细定稿 (2)'!$C$3:$H$445,6,0)</f>
        <v>43364</v>
      </c>
      <c r="W72" s="173">
        <f>VLOOKUP(C72,'[6]汇总明细表'!$T$4:$U$476,2,0)</f>
        <v>43251</v>
      </c>
      <c r="X72" s="173"/>
      <c r="Y72" s="97" t="s">
        <v>372</v>
      </c>
      <c r="Z72" s="97">
        <v>20190708</v>
      </c>
      <c r="AA72" s="140" t="str">
        <f t="shared" si="14"/>
        <v>陈五良20190708</v>
      </c>
      <c r="AB72" s="140" t="str">
        <f t="shared" si="15"/>
        <v>50000</v>
      </c>
      <c r="AC72" s="140" t="str">
        <f t="shared" si="16"/>
        <v>刘建波20161128</v>
      </c>
      <c r="AD72" s="175" t="s">
        <v>335</v>
      </c>
      <c r="AE72" s="175" t="s">
        <v>44</v>
      </c>
      <c r="AF72" s="175" t="s">
        <v>361</v>
      </c>
      <c r="AG72" s="175" t="s">
        <v>42</v>
      </c>
      <c r="AH72" s="140" t="str">
        <f t="shared" si="17"/>
        <v>4.35</v>
      </c>
      <c r="AI72" s="140" t="str">
        <f>VLOOKUP(C72,'[1]附件 系统外公开招考机关工作人员专业资格条件'!$H$4:$H$6155,1,0)</f>
        <v>陈五良</v>
      </c>
      <c r="AJ72" s="140" t="str">
        <f>VLOOKUP(D72,'[1]附件 系统外公开招考机关工作人员专业资格条件'!$I$4:$I$6155,1,0)</f>
        <v>430611197201011536</v>
      </c>
    </row>
    <row r="73" spans="1:36" s="140" customFormat="1" ht="24.75" customHeight="1">
      <c r="A73" s="147">
        <v>71</v>
      </c>
      <c r="B73" s="97" t="s">
        <v>371</v>
      </c>
      <c r="C73" s="97" t="s">
        <v>376</v>
      </c>
      <c r="D73" s="152" t="s">
        <v>377</v>
      </c>
      <c r="E73" s="98">
        <v>50000</v>
      </c>
      <c r="F73" s="97" t="s">
        <v>374</v>
      </c>
      <c r="G73" s="153" t="s">
        <v>375</v>
      </c>
      <c r="H73" s="97" t="s">
        <v>56</v>
      </c>
      <c r="I73" s="168">
        <v>43654</v>
      </c>
      <c r="J73" s="162">
        <v>43738</v>
      </c>
      <c r="K73" s="164">
        <v>85</v>
      </c>
      <c r="L73" s="123">
        <v>4.35</v>
      </c>
      <c r="M73" s="115">
        <f t="shared" si="18"/>
        <v>513.5416666666666</v>
      </c>
      <c r="N73" s="160"/>
      <c r="P73" s="161">
        <v>20190708</v>
      </c>
      <c r="Q73" s="171">
        <f t="shared" si="12"/>
        <v>85</v>
      </c>
      <c r="R73" s="172">
        <f t="shared" si="13"/>
        <v>506.5068493150685</v>
      </c>
      <c r="S73" s="140" t="e">
        <f>VLOOKUP(C73,'[2]明细表（最终)'!$O$3:$P$155,2,0)</f>
        <v>#N/A</v>
      </c>
      <c r="T73" s="140" t="e">
        <f>VLOOKUP(C73,'[3]明细表（最终)'!$T$3:$U$146,2,0)</f>
        <v>#N/A</v>
      </c>
      <c r="U73" s="140" t="str">
        <f>VLOOKUP(C73,'[4]2018年度千分制目标考核指标与评价说明表'!$S$3:$T$490,2,0)</f>
        <v>20181109</v>
      </c>
      <c r="V73" s="173">
        <f>VLOOKUP(C73,'[5]明细定稿 (2)'!$C$3:$H$445,6,0)</f>
        <v>43364</v>
      </c>
      <c r="W73" s="173">
        <f>VLOOKUP(C73,'[6]汇总明细表'!$T$4:$U$476,2,0)</f>
        <v>43251</v>
      </c>
      <c r="X73" s="173"/>
      <c r="Y73" s="97" t="s">
        <v>376</v>
      </c>
      <c r="Z73" s="97">
        <v>20190708</v>
      </c>
      <c r="AA73" s="140" t="str">
        <f t="shared" si="14"/>
        <v>江炎姣20190708</v>
      </c>
      <c r="AB73" s="140" t="str">
        <f t="shared" si="15"/>
        <v>50000</v>
      </c>
      <c r="AC73" s="140" t="str">
        <f t="shared" si="16"/>
        <v>刘传治20161128</v>
      </c>
      <c r="AD73" s="175" t="s">
        <v>313</v>
      </c>
      <c r="AE73" s="175" t="s">
        <v>44</v>
      </c>
      <c r="AF73" s="175" t="s">
        <v>361</v>
      </c>
      <c r="AG73" s="175" t="s">
        <v>42</v>
      </c>
      <c r="AH73" s="140" t="str">
        <f t="shared" si="17"/>
        <v>4.35</v>
      </c>
      <c r="AI73" s="140" t="str">
        <f>VLOOKUP(C73,'[1]附件 系统外公开招考机关工作人员专业资格条件'!$H$4:$H$6155,1,0)</f>
        <v>江炎姣</v>
      </c>
      <c r="AJ73" s="140" t="e">
        <f>VLOOKUP(D73,'[1]附件 系统外公开招考机关工作人员专业资格条件'!$I$4:$I$6155,1,0)</f>
        <v>#N/A</v>
      </c>
    </row>
    <row r="74" spans="1:36" s="140" customFormat="1" ht="24.75" customHeight="1">
      <c r="A74" s="147">
        <v>72</v>
      </c>
      <c r="B74" s="97" t="s">
        <v>378</v>
      </c>
      <c r="C74" s="97" t="s">
        <v>379</v>
      </c>
      <c r="D74" s="152" t="s">
        <v>380</v>
      </c>
      <c r="E74" s="98">
        <v>50000</v>
      </c>
      <c r="F74" s="97" t="s">
        <v>374</v>
      </c>
      <c r="G74" s="153" t="s">
        <v>375</v>
      </c>
      <c r="H74" s="97" t="s">
        <v>56</v>
      </c>
      <c r="I74" s="168">
        <v>43654</v>
      </c>
      <c r="J74" s="162">
        <v>43738</v>
      </c>
      <c r="K74" s="164">
        <v>85</v>
      </c>
      <c r="L74" s="123">
        <v>4.35</v>
      </c>
      <c r="M74" s="115">
        <f t="shared" si="18"/>
        <v>513.5416666666666</v>
      </c>
      <c r="N74" s="160"/>
      <c r="P74" s="161">
        <v>20190708</v>
      </c>
      <c r="Q74" s="171">
        <f t="shared" si="12"/>
        <v>85</v>
      </c>
      <c r="R74" s="172">
        <f t="shared" si="13"/>
        <v>506.5068493150685</v>
      </c>
      <c r="S74" s="140" t="e">
        <f>VLOOKUP(C74,'[2]明细表（最终)'!$O$3:$P$155,2,0)</f>
        <v>#N/A</v>
      </c>
      <c r="T74" s="140" t="e">
        <f>VLOOKUP(C74,'[3]明细表（最终)'!$T$3:$U$146,2,0)</f>
        <v>#N/A</v>
      </c>
      <c r="U74" s="140">
        <f>VLOOKUP(C74,'[4]2018年度千分制目标考核指标与评价说明表'!$S$3:$T$490,2,0)</f>
        <v>20181011</v>
      </c>
      <c r="V74" s="173">
        <f>VLOOKUP(C74,'[5]明细定稿 (2)'!$C$3:$H$445,6,0)</f>
        <v>43364</v>
      </c>
      <c r="W74" s="173">
        <f>VLOOKUP(C74,'[6]汇总明细表'!$T$4:$U$476,2,0)</f>
        <v>43251</v>
      </c>
      <c r="X74" s="173"/>
      <c r="Y74" s="97" t="s">
        <v>379</v>
      </c>
      <c r="Z74" s="97">
        <v>20190708</v>
      </c>
      <c r="AA74" s="140" t="str">
        <f t="shared" si="14"/>
        <v>袁旺平20190708</v>
      </c>
      <c r="AB74" s="140" t="str">
        <f t="shared" si="15"/>
        <v>50000</v>
      </c>
      <c r="AC74" s="140" t="str">
        <f t="shared" si="16"/>
        <v>汪全立20161128</v>
      </c>
      <c r="AD74" s="175" t="s">
        <v>189</v>
      </c>
      <c r="AE74" s="175" t="s">
        <v>44</v>
      </c>
      <c r="AF74" s="175" t="s">
        <v>361</v>
      </c>
      <c r="AG74" s="175" t="s">
        <v>42</v>
      </c>
      <c r="AH74" s="140" t="str">
        <f t="shared" si="17"/>
        <v>4.35</v>
      </c>
      <c r="AI74" s="140" t="str">
        <f>VLOOKUP(C74,'[1]附件 系统外公开招考机关工作人员专业资格条件'!$H$4:$H$6155,1,0)</f>
        <v>袁旺平</v>
      </c>
      <c r="AJ74" s="140" t="e">
        <f>VLOOKUP(D74,'[1]附件 系统外公开招考机关工作人员专业资格条件'!$I$4:$I$6155,1,0)</f>
        <v>#N/A</v>
      </c>
    </row>
    <row r="75" spans="1:36" s="140" customFormat="1" ht="24.75" customHeight="1">
      <c r="A75" s="147">
        <v>73</v>
      </c>
      <c r="B75" s="97" t="s">
        <v>378</v>
      </c>
      <c r="C75" s="97" t="s">
        <v>381</v>
      </c>
      <c r="D75" s="152" t="s">
        <v>382</v>
      </c>
      <c r="E75" s="98">
        <v>20000</v>
      </c>
      <c r="F75" s="97" t="s">
        <v>383</v>
      </c>
      <c r="G75" s="153" t="s">
        <v>384</v>
      </c>
      <c r="H75" s="97" t="s">
        <v>56</v>
      </c>
      <c r="I75" s="168">
        <v>43655</v>
      </c>
      <c r="J75" s="162">
        <v>43738</v>
      </c>
      <c r="K75" s="164">
        <v>84</v>
      </c>
      <c r="L75" s="123">
        <v>4.35</v>
      </c>
      <c r="M75" s="115">
        <f t="shared" si="18"/>
        <v>202.99999999999997</v>
      </c>
      <c r="N75" s="160"/>
      <c r="P75" s="161">
        <v>20190709</v>
      </c>
      <c r="Q75" s="171">
        <f t="shared" si="12"/>
        <v>84</v>
      </c>
      <c r="R75" s="172">
        <f t="shared" si="13"/>
        <v>200.21917808219175</v>
      </c>
      <c r="S75" s="140" t="e">
        <f>VLOOKUP(C75,'[2]明细表（最终)'!$O$3:$P$155,2,0)</f>
        <v>#N/A</v>
      </c>
      <c r="T75" s="140" t="e">
        <f>VLOOKUP(C75,'[3]明细表（最终)'!$T$3:$U$146,2,0)</f>
        <v>#N/A</v>
      </c>
      <c r="U75" s="140">
        <f>VLOOKUP(C75,'[4]2018年度千分制目标考核指标与评价说明表'!$S$3:$T$490,2,0)</f>
        <v>20181123</v>
      </c>
      <c r="V75" s="173">
        <f>VLOOKUP(C75,'[5]明细定稿 (2)'!$C$3:$H$445,6,0)</f>
        <v>43364</v>
      </c>
      <c r="W75" s="173">
        <f>VLOOKUP(C75,'[6]汇总明细表'!$T$4:$U$476,2,0)</f>
        <v>43251</v>
      </c>
      <c r="X75" s="173"/>
      <c r="Y75" s="97" t="s">
        <v>381</v>
      </c>
      <c r="Z75" s="97">
        <v>20190709</v>
      </c>
      <c r="AA75" s="140" t="str">
        <f t="shared" si="14"/>
        <v>方再稀20190709</v>
      </c>
      <c r="AB75" s="140" t="str">
        <f t="shared" si="15"/>
        <v>20000</v>
      </c>
      <c r="AC75" s="140" t="str">
        <f t="shared" si="16"/>
        <v>张官云20161128</v>
      </c>
      <c r="AD75" s="175" t="s">
        <v>327</v>
      </c>
      <c r="AE75" s="175" t="s">
        <v>44</v>
      </c>
      <c r="AF75" s="175" t="s">
        <v>361</v>
      </c>
      <c r="AG75" s="175" t="s">
        <v>42</v>
      </c>
      <c r="AH75" s="140" t="str">
        <f t="shared" si="17"/>
        <v>4.35</v>
      </c>
      <c r="AI75" s="140" t="str">
        <f>VLOOKUP(C75,'[1]附件 系统外公开招考机关工作人员专业资格条件'!$H$4:$H$6155,1,0)</f>
        <v>方再稀</v>
      </c>
      <c r="AJ75" s="140" t="e">
        <f>VLOOKUP(D75,'[1]附件 系统外公开招考机关工作人员专业资格条件'!$I$4:$I$6155,1,0)</f>
        <v>#N/A</v>
      </c>
    </row>
    <row r="76" spans="1:36" s="140" customFormat="1" ht="24.75" customHeight="1">
      <c r="A76" s="147">
        <v>74</v>
      </c>
      <c r="B76" s="97" t="s">
        <v>371</v>
      </c>
      <c r="C76" s="97" t="s">
        <v>385</v>
      </c>
      <c r="D76" s="152" t="s">
        <v>386</v>
      </c>
      <c r="E76" s="98">
        <v>50000</v>
      </c>
      <c r="F76" s="97" t="s">
        <v>383</v>
      </c>
      <c r="G76" s="153" t="s">
        <v>384</v>
      </c>
      <c r="H76" s="97" t="s">
        <v>56</v>
      </c>
      <c r="I76" s="168">
        <v>43655</v>
      </c>
      <c r="J76" s="162">
        <v>43738</v>
      </c>
      <c r="K76" s="164">
        <v>84</v>
      </c>
      <c r="L76" s="123">
        <v>4.35</v>
      </c>
      <c r="M76" s="115">
        <f t="shared" si="18"/>
        <v>507.5</v>
      </c>
      <c r="N76" s="160"/>
      <c r="P76" s="161">
        <v>20190709</v>
      </c>
      <c r="Q76" s="171">
        <f t="shared" si="12"/>
        <v>84</v>
      </c>
      <c r="R76" s="172">
        <f t="shared" si="13"/>
        <v>500.54794520547944</v>
      </c>
      <c r="S76" s="140" t="e">
        <f>VLOOKUP(C76,'[2]明细表（最终)'!$O$3:$P$155,2,0)</f>
        <v>#N/A</v>
      </c>
      <c r="T76" s="140" t="e">
        <f>VLOOKUP(C76,'[3]明细表（最终)'!$T$3:$U$146,2,0)</f>
        <v>#N/A</v>
      </c>
      <c r="U76" s="140" t="e">
        <f>VLOOKUP(C76,'[4]2018年度千分制目标考核指标与评价说明表'!$S$3:$T$490,2,0)</f>
        <v>#N/A</v>
      </c>
      <c r="V76" s="173">
        <f>VLOOKUP(C76,'[5]明细定稿 (2)'!$C$3:$H$445,6,0)</f>
        <v>43358</v>
      </c>
      <c r="W76" s="173">
        <f>VLOOKUP(C76,'[6]汇总明细表'!$T$4:$U$476,2,0)</f>
        <v>43251</v>
      </c>
      <c r="X76" s="173"/>
      <c r="Y76" s="97" t="s">
        <v>385</v>
      </c>
      <c r="Z76" s="97">
        <v>20190709</v>
      </c>
      <c r="AA76" s="140" t="str">
        <f t="shared" si="14"/>
        <v>陆升从20190709</v>
      </c>
      <c r="AB76" s="140" t="str">
        <f t="shared" si="15"/>
        <v>50000</v>
      </c>
      <c r="AC76" s="140" t="str">
        <f t="shared" si="16"/>
        <v>李友娥20161130</v>
      </c>
      <c r="AD76" s="175" t="s">
        <v>348</v>
      </c>
      <c r="AE76" s="175" t="s">
        <v>44</v>
      </c>
      <c r="AF76" s="175" t="s">
        <v>387</v>
      </c>
      <c r="AG76" s="175" t="s">
        <v>42</v>
      </c>
      <c r="AH76" s="140" t="str">
        <f t="shared" si="17"/>
        <v>4.35</v>
      </c>
      <c r="AI76" s="140" t="str">
        <f>VLOOKUP(C76,'[1]附件 系统外公开招考机关工作人员专业资格条件'!$H$4:$H$6155,1,0)</f>
        <v>陆升从</v>
      </c>
      <c r="AJ76" s="140" t="str">
        <f>VLOOKUP(D76,'[1]附件 系统外公开招考机关工作人员专业资格条件'!$I$4:$I$6155,1,0)</f>
        <v>430611197210185570</v>
      </c>
    </row>
    <row r="77" spans="1:36" s="140" customFormat="1" ht="24.75" customHeight="1">
      <c r="A77" s="147">
        <v>75</v>
      </c>
      <c r="B77" s="97" t="s">
        <v>388</v>
      </c>
      <c r="C77" s="97" t="s">
        <v>389</v>
      </c>
      <c r="D77" s="152" t="s">
        <v>390</v>
      </c>
      <c r="E77" s="98">
        <v>50000</v>
      </c>
      <c r="F77" s="97" t="s">
        <v>391</v>
      </c>
      <c r="G77" s="153" t="s">
        <v>392</v>
      </c>
      <c r="H77" s="97" t="s">
        <v>56</v>
      </c>
      <c r="I77" s="168">
        <v>43656</v>
      </c>
      <c r="J77" s="162">
        <v>43738</v>
      </c>
      <c r="K77" s="164">
        <v>83</v>
      </c>
      <c r="L77" s="123">
        <v>4.35</v>
      </c>
      <c r="M77" s="115">
        <f t="shared" si="18"/>
        <v>501.45833333333337</v>
      </c>
      <c r="N77" s="160"/>
      <c r="P77" s="161">
        <v>20190710</v>
      </c>
      <c r="Q77" s="171">
        <f t="shared" si="12"/>
        <v>83</v>
      </c>
      <c r="R77" s="172">
        <f t="shared" si="13"/>
        <v>494.5890410958904</v>
      </c>
      <c r="S77" s="140" t="e">
        <f>VLOOKUP(C77,'[2]明细表（最终)'!$O$3:$P$155,2,0)</f>
        <v>#N/A</v>
      </c>
      <c r="T77" s="140" t="e">
        <f>VLOOKUP(C77,'[3]明细表（最终)'!$T$3:$U$146,2,0)</f>
        <v>#N/A</v>
      </c>
      <c r="U77" s="140" t="e">
        <f>VLOOKUP(C77,'[4]2018年度千分制目标考核指标与评价说明表'!$S$3:$T$490,2,0)</f>
        <v>#N/A</v>
      </c>
      <c r="V77" s="173">
        <f>VLOOKUP(C77,'[5]明细定稿 (2)'!$C$3:$H$445,6,0)</f>
        <v>43326</v>
      </c>
      <c r="W77" s="173">
        <f>VLOOKUP(C77,'[6]汇总明细表'!$T$4:$U$476,2,0)</f>
        <v>43251</v>
      </c>
      <c r="X77" s="173"/>
      <c r="Y77" s="97" t="s">
        <v>389</v>
      </c>
      <c r="Z77" s="97">
        <v>20190710</v>
      </c>
      <c r="AA77" s="140" t="str">
        <f t="shared" si="14"/>
        <v>许岳军20190710</v>
      </c>
      <c r="AB77" s="140" t="str">
        <f t="shared" si="15"/>
        <v>50000</v>
      </c>
      <c r="AC77" s="140" t="str">
        <f t="shared" si="16"/>
        <v>夏洪平20171025</v>
      </c>
      <c r="AD77" s="175" t="s">
        <v>393</v>
      </c>
      <c r="AE77" s="175" t="s">
        <v>122</v>
      </c>
      <c r="AF77" s="175" t="s">
        <v>45</v>
      </c>
      <c r="AG77" s="175" t="s">
        <v>46</v>
      </c>
      <c r="AH77" s="140" t="str">
        <f t="shared" si="17"/>
        <v>4.35</v>
      </c>
      <c r="AI77" s="140" t="str">
        <f>VLOOKUP(C77,'[1]附件 系统外公开招考机关工作人员专业资格条件'!$H$4:$H$6155,1,0)</f>
        <v>许岳军</v>
      </c>
      <c r="AJ77" s="140" t="str">
        <f>VLOOKUP(D77,'[1]附件 系统外公开招考机关工作人员专业资格条件'!$I$4:$I$6155,1,0)</f>
        <v>430611197010261532</v>
      </c>
    </row>
    <row r="78" spans="1:36" s="140" customFormat="1" ht="24.75" customHeight="1">
      <c r="A78" s="147">
        <v>76</v>
      </c>
      <c r="B78" s="97" t="s">
        <v>371</v>
      </c>
      <c r="C78" s="97" t="s">
        <v>394</v>
      </c>
      <c r="D78" s="152" t="s">
        <v>395</v>
      </c>
      <c r="E78" s="98">
        <v>50000</v>
      </c>
      <c r="F78" s="97" t="s">
        <v>391</v>
      </c>
      <c r="G78" s="153" t="s">
        <v>392</v>
      </c>
      <c r="H78" s="97" t="s">
        <v>56</v>
      </c>
      <c r="I78" s="168">
        <v>43656</v>
      </c>
      <c r="J78" s="162">
        <v>43738</v>
      </c>
      <c r="K78" s="164">
        <v>83</v>
      </c>
      <c r="L78" s="123">
        <v>4.35</v>
      </c>
      <c r="M78" s="115">
        <f t="shared" si="18"/>
        <v>501.45833333333337</v>
      </c>
      <c r="N78" s="160"/>
      <c r="P78" s="161">
        <v>20190710</v>
      </c>
      <c r="Q78" s="171">
        <f t="shared" si="12"/>
        <v>83</v>
      </c>
      <c r="R78" s="172">
        <f t="shared" si="13"/>
        <v>494.5890410958904</v>
      </c>
      <c r="S78" s="140" t="e">
        <f>VLOOKUP(C78,'[2]明细表（最终)'!$O$3:$P$155,2,0)</f>
        <v>#N/A</v>
      </c>
      <c r="T78" s="140" t="e">
        <f>VLOOKUP(C78,'[3]明细表（最终)'!$T$3:$U$146,2,0)</f>
        <v>#N/A</v>
      </c>
      <c r="U78" s="140" t="str">
        <f>VLOOKUP(C78,'[4]2018年度千分制目标考核指标与评价说明表'!$S$3:$T$490,2,0)</f>
        <v>20181105</v>
      </c>
      <c r="V78" s="173">
        <f>VLOOKUP(C78,'[5]明细定稿 (2)'!$C$3:$H$445,6,0)</f>
        <v>43364</v>
      </c>
      <c r="W78" s="173">
        <f>VLOOKUP(C78,'[6]汇总明细表'!$T$4:$U$476,2,0)</f>
        <v>43251</v>
      </c>
      <c r="X78" s="173"/>
      <c r="Y78" s="97" t="s">
        <v>394</v>
      </c>
      <c r="Z78" s="97">
        <v>20190710</v>
      </c>
      <c r="AA78" s="140" t="str">
        <f t="shared" si="14"/>
        <v>董昌纯20190710</v>
      </c>
      <c r="AB78" s="140" t="str">
        <f t="shared" si="15"/>
        <v>50000</v>
      </c>
      <c r="AC78" s="140" t="str">
        <f t="shared" si="16"/>
        <v>刘美高20171115</v>
      </c>
      <c r="AD78" s="175" t="s">
        <v>396</v>
      </c>
      <c r="AE78" s="175" t="s">
        <v>122</v>
      </c>
      <c r="AF78" s="175" t="s">
        <v>397</v>
      </c>
      <c r="AG78" s="175" t="s">
        <v>46</v>
      </c>
      <c r="AH78" s="140" t="str">
        <f t="shared" si="17"/>
        <v>4.35</v>
      </c>
      <c r="AI78" s="140" t="str">
        <f>VLOOKUP(C78,'[1]附件 系统外公开招考机关工作人员专业资格条件'!$H$4:$H$6155,1,0)</f>
        <v>董昌纯</v>
      </c>
      <c r="AJ78" s="140" t="str">
        <f>VLOOKUP(D78,'[1]附件 系统外公开招考机关工作人员专业资格条件'!$I$4:$I$6155,1,0)</f>
        <v>430611196912031598</v>
      </c>
    </row>
    <row r="79" spans="1:36" s="140" customFormat="1" ht="24.75" customHeight="1">
      <c r="A79" s="147">
        <v>77</v>
      </c>
      <c r="B79" s="97" t="s">
        <v>388</v>
      </c>
      <c r="C79" s="97" t="s">
        <v>398</v>
      </c>
      <c r="D79" s="152" t="s">
        <v>399</v>
      </c>
      <c r="E79" s="98">
        <v>50000</v>
      </c>
      <c r="F79" s="97" t="s">
        <v>400</v>
      </c>
      <c r="G79" s="153" t="s">
        <v>401</v>
      </c>
      <c r="H79" s="97" t="s">
        <v>56</v>
      </c>
      <c r="I79" s="168">
        <v>43657</v>
      </c>
      <c r="J79" s="162">
        <v>43738</v>
      </c>
      <c r="K79" s="164">
        <v>82</v>
      </c>
      <c r="L79" s="123">
        <v>4.35</v>
      </c>
      <c r="M79" s="115">
        <f t="shared" si="18"/>
        <v>495.41666666666663</v>
      </c>
      <c r="N79" s="160"/>
      <c r="P79" s="161">
        <v>20190711</v>
      </c>
      <c r="Q79" s="171">
        <f t="shared" si="12"/>
        <v>82</v>
      </c>
      <c r="R79" s="172">
        <f t="shared" si="13"/>
        <v>488.63013698630135</v>
      </c>
      <c r="S79" s="140" t="e">
        <f>VLOOKUP(C79,'[2]明细表（最终)'!$O$3:$P$155,2,0)</f>
        <v>#N/A</v>
      </c>
      <c r="T79" s="140" t="e">
        <f>VLOOKUP(C79,'[3]明细表（最终)'!$T$3:$U$146,2,0)</f>
        <v>#N/A</v>
      </c>
      <c r="U79" s="140" t="e">
        <f>VLOOKUP(C79,'[4]2018年度千分制目标考核指标与评价说明表'!$S$3:$T$490,2,0)</f>
        <v>#N/A</v>
      </c>
      <c r="V79" s="173" t="e">
        <f>VLOOKUP(C79,'[5]明细定稿 (2)'!$C$3:$H$445,6,0)</f>
        <v>#N/A</v>
      </c>
      <c r="W79" s="140" t="e">
        <f>VLOOKUP(C79,'[6]汇总明细表'!$T$4:$U$476,2,0)</f>
        <v>#N/A</v>
      </c>
      <c r="Y79" s="97" t="s">
        <v>398</v>
      </c>
      <c r="Z79" s="97">
        <v>20190711</v>
      </c>
      <c r="AA79" s="140" t="str">
        <f t="shared" si="14"/>
        <v>谢四红20190711</v>
      </c>
      <c r="AB79" s="140" t="str">
        <f t="shared" si="15"/>
        <v>50000</v>
      </c>
      <c r="AC79" s="140" t="str">
        <f t="shared" si="16"/>
        <v>祝克谋20171027</v>
      </c>
      <c r="AD79" s="175" t="s">
        <v>402</v>
      </c>
      <c r="AE79" s="175" t="s">
        <v>122</v>
      </c>
      <c r="AF79" s="175" t="s">
        <v>90</v>
      </c>
      <c r="AG79" s="175" t="s">
        <v>46</v>
      </c>
      <c r="AH79" s="140" t="str">
        <f t="shared" si="17"/>
        <v>4.35</v>
      </c>
      <c r="AI79" s="140" t="str">
        <f>VLOOKUP(C79,'[1]附件 系统外公开招考机关工作人员专业资格条件'!$H$4:$H$6155,1,0)</f>
        <v>谢四红</v>
      </c>
      <c r="AJ79" s="140" t="str">
        <f>VLOOKUP(D79,'[1]附件 系统外公开招考机关工作人员专业资格条件'!$I$4:$I$6155,1,0)</f>
        <v>430611197006141511</v>
      </c>
    </row>
    <row r="80" spans="1:36" s="140" customFormat="1" ht="24.75" customHeight="1">
      <c r="A80" s="147">
        <v>78</v>
      </c>
      <c r="B80" s="97" t="s">
        <v>388</v>
      </c>
      <c r="C80" s="97" t="s">
        <v>403</v>
      </c>
      <c r="D80" s="152" t="s">
        <v>404</v>
      </c>
      <c r="E80" s="98">
        <v>50000</v>
      </c>
      <c r="F80" s="97" t="s">
        <v>400</v>
      </c>
      <c r="G80" s="153" t="s">
        <v>401</v>
      </c>
      <c r="H80" s="97" t="s">
        <v>56</v>
      </c>
      <c r="I80" s="168">
        <v>43657</v>
      </c>
      <c r="J80" s="162">
        <v>43738</v>
      </c>
      <c r="K80" s="164">
        <v>82</v>
      </c>
      <c r="L80" s="123">
        <v>4.35</v>
      </c>
      <c r="M80" s="115">
        <f t="shared" si="18"/>
        <v>495.41666666666663</v>
      </c>
      <c r="N80" s="160"/>
      <c r="P80" s="161">
        <v>20190711</v>
      </c>
      <c r="Q80" s="171">
        <f t="shared" si="12"/>
        <v>82</v>
      </c>
      <c r="R80" s="172">
        <f t="shared" si="13"/>
        <v>488.63013698630135</v>
      </c>
      <c r="S80" s="140" t="e">
        <f>VLOOKUP(C80,'[2]明细表（最终)'!$O$3:$P$155,2,0)</f>
        <v>#N/A</v>
      </c>
      <c r="T80" s="140" t="e">
        <f>VLOOKUP(C80,'[3]明细表（最终)'!$T$3:$U$146,2,0)</f>
        <v>#N/A</v>
      </c>
      <c r="U80" s="140">
        <f>VLOOKUP(C80,'[4]2018年度千分制目标考核指标与评价说明表'!$S$3:$T$490,2,0)</f>
        <v>20181111</v>
      </c>
      <c r="V80" s="173">
        <f>VLOOKUP(C80,'[5]明细定稿 (2)'!$C$3:$H$445,6,0)</f>
        <v>43364</v>
      </c>
      <c r="W80" s="173">
        <f>VLOOKUP(C80,'[6]汇总明细表'!$T$4:$U$476,2,0)</f>
        <v>43251</v>
      </c>
      <c r="X80" s="173"/>
      <c r="Y80" s="97" t="s">
        <v>403</v>
      </c>
      <c r="Z80" s="97">
        <v>20190711</v>
      </c>
      <c r="AA80" s="140" t="str">
        <f t="shared" si="14"/>
        <v>魏金山20190711</v>
      </c>
      <c r="AB80" s="140" t="str">
        <f t="shared" si="15"/>
        <v>50000</v>
      </c>
      <c r="AC80" s="140" t="str">
        <f t="shared" si="16"/>
        <v>崔岳军20161103</v>
      </c>
      <c r="AD80" s="175" t="s">
        <v>405</v>
      </c>
      <c r="AE80" s="175" t="s">
        <v>44</v>
      </c>
      <c r="AF80" s="175" t="s">
        <v>406</v>
      </c>
      <c r="AG80" s="175" t="s">
        <v>46</v>
      </c>
      <c r="AH80" s="140" t="str">
        <f t="shared" si="17"/>
        <v>4.35</v>
      </c>
      <c r="AI80" s="140" t="str">
        <f>VLOOKUP(C80,'[1]附件 系统外公开招考机关工作人员专业资格条件'!$H$4:$H$6155,1,0)</f>
        <v>魏金山</v>
      </c>
      <c r="AJ80" s="140" t="str">
        <f>VLOOKUP(D80,'[1]附件 系统外公开招考机关工作人员专业资格条件'!$I$4:$I$6155,1,0)</f>
        <v>430611197405201534</v>
      </c>
    </row>
    <row r="81" spans="1:36" s="140" customFormat="1" ht="24.75" customHeight="1">
      <c r="A81" s="147">
        <v>79</v>
      </c>
      <c r="B81" s="97" t="s">
        <v>371</v>
      </c>
      <c r="C81" s="97" t="s">
        <v>407</v>
      </c>
      <c r="D81" s="152" t="s">
        <v>408</v>
      </c>
      <c r="E81" s="98">
        <v>30000</v>
      </c>
      <c r="F81" s="97" t="s">
        <v>409</v>
      </c>
      <c r="G81" s="153" t="s">
        <v>410</v>
      </c>
      <c r="H81" s="97" t="s">
        <v>56</v>
      </c>
      <c r="I81" s="168">
        <v>43661</v>
      </c>
      <c r="J81" s="162">
        <v>43738</v>
      </c>
      <c r="K81" s="164">
        <v>78</v>
      </c>
      <c r="L81" s="123">
        <v>4.35</v>
      </c>
      <c r="M81" s="115">
        <f t="shared" si="18"/>
        <v>282.75</v>
      </c>
      <c r="N81" s="160"/>
      <c r="P81" s="161">
        <v>20190715</v>
      </c>
      <c r="Q81" s="171">
        <f t="shared" si="12"/>
        <v>78</v>
      </c>
      <c r="R81" s="172">
        <f t="shared" si="13"/>
        <v>278.8767123287671</v>
      </c>
      <c r="S81" s="140" t="e">
        <f>VLOOKUP(C81,'[2]明细表（最终)'!$O$3:$P$155,2,0)</f>
        <v>#N/A</v>
      </c>
      <c r="T81" s="140" t="e">
        <f>VLOOKUP(C81,'[3]明细表（最终)'!$T$3:$U$146,2,0)</f>
        <v>#N/A</v>
      </c>
      <c r="U81" s="140" t="e">
        <f>VLOOKUP(C81,'[4]2018年度千分制目标考核指标与评价说明表'!$S$3:$T$490,2,0)</f>
        <v>#N/A</v>
      </c>
      <c r="V81" s="173" t="e">
        <f>VLOOKUP(C81,'[5]明细定稿 (2)'!$C$3:$H$445,6,0)</f>
        <v>#N/A</v>
      </c>
      <c r="W81" s="173" t="e">
        <f>VLOOKUP(C81,'[6]汇总明细表'!$T$4:$U$476,2,0)</f>
        <v>#N/A</v>
      </c>
      <c r="X81" s="173"/>
      <c r="Y81" s="97" t="s">
        <v>407</v>
      </c>
      <c r="Z81" s="97">
        <v>20190715</v>
      </c>
      <c r="AA81" s="140" t="str">
        <f t="shared" si="14"/>
        <v>夏小君20190715</v>
      </c>
      <c r="AB81" s="140" t="str">
        <f t="shared" si="15"/>
        <v>30000</v>
      </c>
      <c r="AC81" s="140" t="str">
        <f t="shared" si="16"/>
        <v>许为国20161109</v>
      </c>
      <c r="AD81" s="175" t="s">
        <v>411</v>
      </c>
      <c r="AE81" s="175" t="s">
        <v>44</v>
      </c>
      <c r="AF81" s="175" t="s">
        <v>192</v>
      </c>
      <c r="AG81" s="175" t="s">
        <v>46</v>
      </c>
      <c r="AH81" s="140" t="str">
        <f t="shared" si="17"/>
        <v>4.35</v>
      </c>
      <c r="AI81" s="140" t="str">
        <f>VLOOKUP(C81,'[1]附件 系统外公开招考机关工作人员专业资格条件'!$H$4:$H$6155,1,0)</f>
        <v>夏小君</v>
      </c>
      <c r="AJ81" s="140" t="str">
        <f>VLOOKUP(D81,'[1]附件 系统外公开招考机关工作人员专业资格条件'!$I$4:$I$6155,1,0)</f>
        <v>430611197505151538</v>
      </c>
    </row>
    <row r="82" spans="1:36" s="140" customFormat="1" ht="24.75" customHeight="1">
      <c r="A82" s="147">
        <v>80</v>
      </c>
      <c r="B82" s="97" t="s">
        <v>371</v>
      </c>
      <c r="C82" s="97" t="s">
        <v>412</v>
      </c>
      <c r="D82" s="152" t="s">
        <v>413</v>
      </c>
      <c r="E82" s="98">
        <v>50000</v>
      </c>
      <c r="F82" s="97" t="s">
        <v>409</v>
      </c>
      <c r="G82" s="153" t="s">
        <v>410</v>
      </c>
      <c r="H82" s="97" t="s">
        <v>56</v>
      </c>
      <c r="I82" s="168">
        <v>43661</v>
      </c>
      <c r="J82" s="162">
        <v>43738</v>
      </c>
      <c r="K82" s="164">
        <v>78</v>
      </c>
      <c r="L82" s="123">
        <v>4.35</v>
      </c>
      <c r="M82" s="115">
        <f t="shared" si="18"/>
        <v>471.25</v>
      </c>
      <c r="N82" s="160"/>
      <c r="P82" s="161">
        <v>20190715</v>
      </c>
      <c r="Q82" s="171">
        <f t="shared" si="12"/>
        <v>78</v>
      </c>
      <c r="R82" s="172">
        <f t="shared" si="13"/>
        <v>464.7945205479452</v>
      </c>
      <c r="S82" s="140" t="e">
        <f>VLOOKUP(C82,'[2]明细表（最终)'!$O$3:$P$155,2,0)</f>
        <v>#N/A</v>
      </c>
      <c r="T82" s="140" t="e">
        <f>VLOOKUP(C82,'[3]明细表（最终)'!$T$3:$U$146,2,0)</f>
        <v>#N/A</v>
      </c>
      <c r="U82" s="140" t="str">
        <f>VLOOKUP(C82,'[4]2018年度千分制目标考核指标与评价说明表'!$S$3:$T$490,2,0)</f>
        <v>20181106</v>
      </c>
      <c r="V82" s="173">
        <f>VLOOKUP(C82,'[5]明细定稿 (2)'!$C$3:$H$445,6,0)</f>
        <v>43364</v>
      </c>
      <c r="W82" s="173">
        <f>VLOOKUP(C82,'[6]汇总明细表'!$T$4:$U$476,2,0)</f>
        <v>43251</v>
      </c>
      <c r="X82" s="173"/>
      <c r="Y82" s="97" t="s">
        <v>412</v>
      </c>
      <c r="Z82" s="97">
        <v>20190715</v>
      </c>
      <c r="AA82" s="140" t="str">
        <f t="shared" si="14"/>
        <v>李国庆20190715</v>
      </c>
      <c r="AB82" s="140" t="str">
        <f t="shared" si="15"/>
        <v>50000</v>
      </c>
      <c r="AC82" s="140" t="str">
        <f t="shared" si="16"/>
        <v>文小岳20161110</v>
      </c>
      <c r="AD82" s="175" t="s">
        <v>414</v>
      </c>
      <c r="AE82" s="175" t="s">
        <v>44</v>
      </c>
      <c r="AF82" s="175" t="s">
        <v>415</v>
      </c>
      <c r="AG82" s="175" t="s">
        <v>46</v>
      </c>
      <c r="AH82" s="140" t="str">
        <f t="shared" si="17"/>
        <v>4.35</v>
      </c>
      <c r="AI82" s="140" t="str">
        <f>VLOOKUP(C82,'[1]附件 系统外公开招考机关工作人员专业资格条件'!$H$4:$H$6155,1,0)</f>
        <v>李国庆</v>
      </c>
      <c r="AJ82" s="140" t="str">
        <f>VLOOKUP(D82,'[1]附件 系统外公开招考机关工作人员专业资格条件'!$I$4:$I$6155,1,0)</f>
        <v>430611197604031515</v>
      </c>
    </row>
    <row r="83" spans="1:36" s="140" customFormat="1" ht="24.75" customHeight="1">
      <c r="A83" s="147">
        <v>81</v>
      </c>
      <c r="B83" s="97" t="s">
        <v>388</v>
      </c>
      <c r="C83" s="97" t="s">
        <v>416</v>
      </c>
      <c r="D83" s="152" t="s">
        <v>417</v>
      </c>
      <c r="E83" s="98">
        <v>50000</v>
      </c>
      <c r="F83" s="97" t="s">
        <v>418</v>
      </c>
      <c r="G83" s="153" t="s">
        <v>88</v>
      </c>
      <c r="H83" s="97" t="s">
        <v>56</v>
      </c>
      <c r="I83" s="168">
        <v>43662</v>
      </c>
      <c r="J83" s="162">
        <v>43738</v>
      </c>
      <c r="K83" s="164">
        <v>77</v>
      </c>
      <c r="L83" s="123">
        <v>4.35</v>
      </c>
      <c r="M83" s="115">
        <f t="shared" si="18"/>
        <v>465.20833333333326</v>
      </c>
      <c r="N83" s="160"/>
      <c r="P83" s="161">
        <v>20190716</v>
      </c>
      <c r="Q83" s="171">
        <f t="shared" si="12"/>
        <v>77</v>
      </c>
      <c r="R83" s="172">
        <f t="shared" si="13"/>
        <v>458.8356164383561</v>
      </c>
      <c r="S83" s="140" t="e">
        <f>VLOOKUP(C83,'[2]明细表（最终)'!$O$3:$P$155,2,0)</f>
        <v>#N/A</v>
      </c>
      <c r="T83" s="140" t="e">
        <f>VLOOKUP(C83,'[3]明细表（最终)'!$T$3:$U$146,2,0)</f>
        <v>#N/A</v>
      </c>
      <c r="U83" s="140" t="e">
        <f>VLOOKUP(C83,'[4]2018年度千分制目标考核指标与评价说明表'!$S$3:$T$490,2,0)</f>
        <v>#N/A</v>
      </c>
      <c r="V83" s="173" t="e">
        <f>VLOOKUP(C83,'[5]明细定稿 (2)'!$C$3:$H$445,6,0)</f>
        <v>#N/A</v>
      </c>
      <c r="W83" s="173" t="e">
        <f>VLOOKUP(C83,'[6]汇总明细表'!$T$4:$U$476,2,0)</f>
        <v>#N/A</v>
      </c>
      <c r="X83" s="173"/>
      <c r="Y83" s="97" t="s">
        <v>416</v>
      </c>
      <c r="Z83" s="97">
        <v>20190716</v>
      </c>
      <c r="AA83" s="140" t="str">
        <f t="shared" si="14"/>
        <v>苏绪华20190716</v>
      </c>
      <c r="AB83" s="140" t="str">
        <f t="shared" si="15"/>
        <v>50000</v>
      </c>
      <c r="AC83" s="140" t="str">
        <f t="shared" si="16"/>
        <v>段坤玉20161110</v>
      </c>
      <c r="AD83" s="175" t="s">
        <v>419</v>
      </c>
      <c r="AE83" s="175" t="s">
        <v>44</v>
      </c>
      <c r="AF83" s="175" t="s">
        <v>415</v>
      </c>
      <c r="AG83" s="175" t="s">
        <v>46</v>
      </c>
      <c r="AH83" s="140" t="str">
        <f t="shared" si="17"/>
        <v>4.35</v>
      </c>
      <c r="AI83" s="140" t="str">
        <f>VLOOKUP(C83,'[1]附件 系统外公开招考机关工作人员专业资格条件'!$H$4:$H$6155,1,0)</f>
        <v>苏绪华</v>
      </c>
      <c r="AJ83" s="140" t="str">
        <f>VLOOKUP(D83,'[1]附件 系统外公开招考机关工作人员专业资格条件'!$I$4:$I$6155,1,0)</f>
        <v>432422196803195200</v>
      </c>
    </row>
    <row r="84" spans="1:36" s="140" customFormat="1" ht="24.75" customHeight="1">
      <c r="A84" s="147">
        <v>82</v>
      </c>
      <c r="B84" s="97" t="s">
        <v>388</v>
      </c>
      <c r="C84" s="97" t="s">
        <v>420</v>
      </c>
      <c r="D84" s="152" t="s">
        <v>421</v>
      </c>
      <c r="E84" s="98">
        <v>50000</v>
      </c>
      <c r="F84" s="97" t="s">
        <v>422</v>
      </c>
      <c r="G84" s="153" t="s">
        <v>423</v>
      </c>
      <c r="H84" s="97" t="s">
        <v>56</v>
      </c>
      <c r="I84" s="168">
        <v>43663</v>
      </c>
      <c r="J84" s="162">
        <v>43738</v>
      </c>
      <c r="K84" s="164">
        <v>76</v>
      </c>
      <c r="L84" s="123">
        <v>4.35</v>
      </c>
      <c r="M84" s="115">
        <f t="shared" si="18"/>
        <v>459.16666666666663</v>
      </c>
      <c r="N84" s="160"/>
      <c r="P84" s="161">
        <v>20190717</v>
      </c>
      <c r="Q84" s="171">
        <f t="shared" si="12"/>
        <v>76</v>
      </c>
      <c r="R84" s="172">
        <f t="shared" si="13"/>
        <v>452.8767123287671</v>
      </c>
      <c r="S84" s="140" t="e">
        <f>VLOOKUP(C84,'[2]明细表（最终)'!$O$3:$P$155,2,0)</f>
        <v>#N/A</v>
      </c>
      <c r="T84" s="140" t="e">
        <f>VLOOKUP(C84,'[3]明细表（最终)'!$T$3:$U$146,2,0)</f>
        <v>#N/A</v>
      </c>
      <c r="U84" s="140" t="e">
        <f>VLOOKUP(C84,'[4]2018年度千分制目标考核指标与评价说明表'!$S$3:$T$490,2,0)</f>
        <v>#N/A</v>
      </c>
      <c r="V84" s="173" t="e">
        <f>VLOOKUP(C84,'[5]明细定稿 (2)'!$C$3:$H$445,6,0)</f>
        <v>#N/A</v>
      </c>
      <c r="W84" s="173" t="e">
        <f>VLOOKUP(C84,'[6]汇总明细表'!$T$4:$U$476,2,0)</f>
        <v>#N/A</v>
      </c>
      <c r="X84" s="173"/>
      <c r="Y84" s="97" t="s">
        <v>420</v>
      </c>
      <c r="Z84" s="97">
        <v>20190717</v>
      </c>
      <c r="AA84" s="140" t="str">
        <f t="shared" si="14"/>
        <v>魏新才20190717</v>
      </c>
      <c r="AB84" s="140" t="str">
        <f t="shared" si="15"/>
        <v>50000</v>
      </c>
      <c r="AC84" s="140" t="str">
        <f t="shared" si="16"/>
        <v>罗金见20161110</v>
      </c>
      <c r="AD84" s="175" t="s">
        <v>424</v>
      </c>
      <c r="AE84" s="175" t="s">
        <v>44</v>
      </c>
      <c r="AF84" s="175" t="s">
        <v>415</v>
      </c>
      <c r="AG84" s="175" t="s">
        <v>46</v>
      </c>
      <c r="AH84" s="140" t="str">
        <f t="shared" si="17"/>
        <v>4.35</v>
      </c>
      <c r="AI84" s="140" t="str">
        <f>VLOOKUP(C84,'[1]附件 系统外公开招考机关工作人员专业资格条件'!$H$4:$H$6155,1,0)</f>
        <v>魏新才</v>
      </c>
      <c r="AJ84" s="140" t="str">
        <f>VLOOKUP(D84,'[1]附件 系统外公开招考机关工作人员专业资格条件'!$I$4:$I$6155,1,0)</f>
        <v>430623198909036130</v>
      </c>
    </row>
    <row r="85" spans="1:36" s="140" customFormat="1" ht="24.75" customHeight="1">
      <c r="A85" s="147">
        <v>83</v>
      </c>
      <c r="B85" s="97" t="s">
        <v>378</v>
      </c>
      <c r="C85" s="97" t="s">
        <v>425</v>
      </c>
      <c r="D85" s="152" t="s">
        <v>426</v>
      </c>
      <c r="E85" s="98">
        <v>50000</v>
      </c>
      <c r="F85" s="97" t="s">
        <v>422</v>
      </c>
      <c r="G85" s="153" t="s">
        <v>423</v>
      </c>
      <c r="H85" s="97" t="s">
        <v>56</v>
      </c>
      <c r="I85" s="168">
        <v>43663</v>
      </c>
      <c r="J85" s="162">
        <v>43738</v>
      </c>
      <c r="K85" s="164">
        <v>76</v>
      </c>
      <c r="L85" s="123">
        <v>4.35</v>
      </c>
      <c r="M85" s="115">
        <f t="shared" si="18"/>
        <v>459.16666666666663</v>
      </c>
      <c r="N85" s="160"/>
      <c r="P85" s="161">
        <v>20190717</v>
      </c>
      <c r="Q85" s="171">
        <f t="shared" si="12"/>
        <v>76</v>
      </c>
      <c r="R85" s="172">
        <f t="shared" si="13"/>
        <v>452.8767123287671</v>
      </c>
      <c r="S85" s="140" t="e">
        <f>VLOOKUP(C85,'[2]明细表（最终)'!$O$3:$P$155,2,0)</f>
        <v>#N/A</v>
      </c>
      <c r="T85" s="140" t="e">
        <f>VLOOKUP(C85,'[3]明细表（最终)'!$T$3:$U$146,2,0)</f>
        <v>#N/A</v>
      </c>
      <c r="U85" s="140" t="e">
        <f>VLOOKUP(C85,'[4]2018年度千分制目标考核指标与评价说明表'!$S$3:$T$490,2,0)</f>
        <v>#N/A</v>
      </c>
      <c r="V85" s="173" t="e">
        <f>VLOOKUP(C85,'[5]明细定稿 (2)'!$C$3:$H$445,6,0)</f>
        <v>#N/A</v>
      </c>
      <c r="W85" s="173" t="e">
        <f>VLOOKUP(C85,'[6]汇总明细表'!$T$4:$U$476,2,0)</f>
        <v>#N/A</v>
      </c>
      <c r="X85" s="173"/>
      <c r="Y85" s="97" t="s">
        <v>425</v>
      </c>
      <c r="Z85" s="97">
        <v>20190717</v>
      </c>
      <c r="AA85" s="140" t="str">
        <f t="shared" si="14"/>
        <v>李国祥20190717</v>
      </c>
      <c r="AB85" s="140" t="str">
        <f t="shared" si="15"/>
        <v>50000</v>
      </c>
      <c r="AC85" s="140" t="str">
        <f t="shared" si="16"/>
        <v>叶学文20171020</v>
      </c>
      <c r="AD85" s="175" t="s">
        <v>427</v>
      </c>
      <c r="AE85" s="175" t="s">
        <v>122</v>
      </c>
      <c r="AF85" s="175" t="s">
        <v>428</v>
      </c>
      <c r="AG85" s="175" t="s">
        <v>46</v>
      </c>
      <c r="AH85" s="140" t="str">
        <f t="shared" si="17"/>
        <v>4.35</v>
      </c>
      <c r="AI85" s="140" t="str">
        <f>VLOOKUP(C85,'[1]附件 系统外公开招考机关工作人员专业资格条件'!$H$4:$H$6155,1,0)</f>
        <v>李国祥</v>
      </c>
      <c r="AJ85" s="140" t="e">
        <f>VLOOKUP(D85,'[1]附件 系统外公开招考机关工作人员专业资格条件'!$I$4:$I$6155,1,0)</f>
        <v>#N/A</v>
      </c>
    </row>
    <row r="86" spans="1:36" s="140" customFormat="1" ht="24.75" customHeight="1">
      <c r="A86" s="147">
        <v>84</v>
      </c>
      <c r="B86" s="97" t="s">
        <v>362</v>
      </c>
      <c r="C86" s="97" t="s">
        <v>429</v>
      </c>
      <c r="D86" s="152" t="s">
        <v>430</v>
      </c>
      <c r="E86" s="98">
        <v>50000</v>
      </c>
      <c r="F86" s="97" t="s">
        <v>431</v>
      </c>
      <c r="G86" s="153" t="s">
        <v>432</v>
      </c>
      <c r="H86" s="97" t="s">
        <v>56</v>
      </c>
      <c r="I86" s="168">
        <v>43664</v>
      </c>
      <c r="J86" s="162">
        <v>43738</v>
      </c>
      <c r="K86" s="164">
        <v>75</v>
      </c>
      <c r="L86" s="123">
        <v>4.35</v>
      </c>
      <c r="M86" s="115">
        <f t="shared" si="18"/>
        <v>453.12499999999994</v>
      </c>
      <c r="N86" s="160"/>
      <c r="P86" s="161">
        <v>20190718</v>
      </c>
      <c r="Q86" s="171">
        <f t="shared" si="12"/>
        <v>75</v>
      </c>
      <c r="R86" s="172">
        <f t="shared" si="13"/>
        <v>446.917808219178</v>
      </c>
      <c r="S86" s="140" t="e">
        <f>VLOOKUP(C86,'[2]明细表（最终)'!$O$3:$P$155,2,0)</f>
        <v>#N/A</v>
      </c>
      <c r="T86" s="140" t="e">
        <f>VLOOKUP(C86,'[3]明细表（最终)'!$T$3:$U$146,2,0)</f>
        <v>#N/A</v>
      </c>
      <c r="U86" s="140" t="e">
        <f>VLOOKUP(C86,'[4]2018年度千分制目标考核指标与评价说明表'!$S$3:$T$490,2,0)</f>
        <v>#N/A</v>
      </c>
      <c r="V86" s="173" t="e">
        <f>VLOOKUP(C86,'[5]明细定稿 (2)'!$C$3:$H$445,6,0)</f>
        <v>#N/A</v>
      </c>
      <c r="W86" s="173" t="e">
        <f>VLOOKUP(C86,'[6]汇总明细表'!$T$4:$U$476,2,0)</f>
        <v>#N/A</v>
      </c>
      <c r="X86" s="173"/>
      <c r="Y86" s="97" t="s">
        <v>429</v>
      </c>
      <c r="Z86" s="97">
        <v>20190718</v>
      </c>
      <c r="AA86" s="140" t="str">
        <f t="shared" si="14"/>
        <v>李波20190718</v>
      </c>
      <c r="AB86" s="140" t="str">
        <f t="shared" si="15"/>
        <v>50000</v>
      </c>
      <c r="AC86" s="140" t="str">
        <f t="shared" si="16"/>
        <v>赵胜仁20171020</v>
      </c>
      <c r="AD86" s="175" t="s">
        <v>433</v>
      </c>
      <c r="AE86" s="175" t="s">
        <v>122</v>
      </c>
      <c r="AF86" s="175" t="s">
        <v>428</v>
      </c>
      <c r="AG86" s="175" t="s">
        <v>46</v>
      </c>
      <c r="AH86" s="140" t="str">
        <f t="shared" si="17"/>
        <v>4.35</v>
      </c>
      <c r="AI86" s="140" t="str">
        <f>VLOOKUP(C86,'[1]附件 系统外公开招考机关工作人员专业资格条件'!$H$4:$H$6155,1,0)</f>
        <v>李波</v>
      </c>
      <c r="AJ86" s="140" t="str">
        <f>VLOOKUP(D86,'[1]附件 系统外公开招考机关工作人员专业资格条件'!$I$4:$I$6155,1,0)</f>
        <v>430611198503041516</v>
      </c>
    </row>
    <row r="87" spans="1:36" s="140" customFormat="1" ht="24.75" customHeight="1">
      <c r="A87" s="147">
        <v>85</v>
      </c>
      <c r="B87" s="97" t="s">
        <v>336</v>
      </c>
      <c r="C87" s="97" t="s">
        <v>434</v>
      </c>
      <c r="D87" s="152" t="s">
        <v>435</v>
      </c>
      <c r="E87" s="98">
        <v>50000</v>
      </c>
      <c r="F87" s="97" t="s">
        <v>436</v>
      </c>
      <c r="G87" s="153" t="s">
        <v>437</v>
      </c>
      <c r="H87" s="97" t="s">
        <v>56</v>
      </c>
      <c r="I87" s="168">
        <v>43665</v>
      </c>
      <c r="J87" s="162">
        <v>43738</v>
      </c>
      <c r="K87" s="164">
        <v>74</v>
      </c>
      <c r="L87" s="123">
        <v>4.35</v>
      </c>
      <c r="M87" s="115">
        <f t="shared" si="18"/>
        <v>447.08333333333326</v>
      </c>
      <c r="N87" s="160"/>
      <c r="P87" s="161">
        <v>20190719</v>
      </c>
      <c r="Q87" s="171">
        <f t="shared" si="12"/>
        <v>74</v>
      </c>
      <c r="R87" s="172">
        <f t="shared" si="13"/>
        <v>440.958904109589</v>
      </c>
      <c r="S87" s="140" t="e">
        <f>VLOOKUP(C87,'[2]明细表（最终)'!$O$3:$P$155,2,0)</f>
        <v>#N/A</v>
      </c>
      <c r="T87" s="140" t="e">
        <f>VLOOKUP(C87,'[3]明细表（最终)'!$T$3:$U$146,2,0)</f>
        <v>#N/A</v>
      </c>
      <c r="U87" s="140" t="e">
        <f>VLOOKUP(C87,'[4]2018年度千分制目标考核指标与评价说明表'!$S$3:$T$490,2,0)</f>
        <v>#N/A</v>
      </c>
      <c r="V87" s="173" t="e">
        <f>VLOOKUP(C87,'[5]明细定稿 (2)'!$C$3:$H$445,6,0)</f>
        <v>#N/A</v>
      </c>
      <c r="W87" s="173" t="e">
        <f>VLOOKUP(C87,'[6]汇总明细表'!$T$4:$U$476,2,0)</f>
        <v>#N/A</v>
      </c>
      <c r="X87" s="173"/>
      <c r="Y87" s="97" t="s">
        <v>434</v>
      </c>
      <c r="Z87" s="97">
        <v>20190719</v>
      </c>
      <c r="AA87" s="140" t="str">
        <f t="shared" si="14"/>
        <v>方君兰20190719</v>
      </c>
      <c r="AB87" s="140" t="str">
        <f t="shared" si="15"/>
        <v>50000</v>
      </c>
      <c r="AC87" s="140" t="str">
        <f t="shared" si="16"/>
        <v>周水珍20171020</v>
      </c>
      <c r="AD87" s="175" t="s">
        <v>438</v>
      </c>
      <c r="AE87" s="175" t="s">
        <v>122</v>
      </c>
      <c r="AF87" s="175" t="s">
        <v>428</v>
      </c>
      <c r="AG87" s="175" t="s">
        <v>46</v>
      </c>
      <c r="AH87" s="140" t="str">
        <f t="shared" si="17"/>
        <v>4.35</v>
      </c>
      <c r="AI87" s="140" t="str">
        <f>VLOOKUP(C87,'[1]附件 系统外公开招考机关工作人员专业资格条件'!$H$4:$H$6155,1,0)</f>
        <v>方君兰</v>
      </c>
      <c r="AJ87" s="140" t="str">
        <f>VLOOKUP(D87,'[1]附件 系统外公开招考机关工作人员专业资格条件'!$I$4:$I$6155,1,0)</f>
        <v>430611197106121526</v>
      </c>
    </row>
    <row r="88" spans="1:36" s="140" customFormat="1" ht="24.75" customHeight="1">
      <c r="A88" s="147">
        <v>86</v>
      </c>
      <c r="B88" s="97" t="s">
        <v>362</v>
      </c>
      <c r="C88" s="97" t="s">
        <v>439</v>
      </c>
      <c r="D88" s="152" t="s">
        <v>440</v>
      </c>
      <c r="E88" s="98">
        <v>50000</v>
      </c>
      <c r="F88" s="97" t="s">
        <v>441</v>
      </c>
      <c r="G88" s="153" t="s">
        <v>442</v>
      </c>
      <c r="H88" s="97" t="s">
        <v>56</v>
      </c>
      <c r="I88" s="168">
        <v>43668</v>
      </c>
      <c r="J88" s="162">
        <v>43738</v>
      </c>
      <c r="K88" s="164">
        <v>71</v>
      </c>
      <c r="L88" s="123">
        <v>4.35</v>
      </c>
      <c r="M88" s="115">
        <f t="shared" si="18"/>
        <v>428.95833333333326</v>
      </c>
      <c r="N88" s="160"/>
      <c r="P88" s="161">
        <v>20190722</v>
      </c>
      <c r="Q88" s="171">
        <f t="shared" si="12"/>
        <v>71</v>
      </c>
      <c r="R88" s="172">
        <f t="shared" si="13"/>
        <v>423.08219178082186</v>
      </c>
      <c r="S88" s="140" t="e">
        <f>VLOOKUP(C88,'[2]明细表（最终)'!$O$3:$P$155,2,0)</f>
        <v>#N/A</v>
      </c>
      <c r="T88" s="140" t="e">
        <f>VLOOKUP(C88,'[3]明细表（最终)'!$T$3:$U$146,2,0)</f>
        <v>#N/A</v>
      </c>
      <c r="U88" s="140">
        <f>VLOOKUP(C88,'[4]2018年度千分制目标考核指标与评价说明表'!$S$3:$T$490,2,0)</f>
        <v>20181023</v>
      </c>
      <c r="V88" s="173">
        <f>VLOOKUP(C88,'[5]明细定稿 (2)'!$C$3:$H$445,6,0)</f>
        <v>43364</v>
      </c>
      <c r="W88" s="173">
        <f>VLOOKUP(C88,'[6]汇总明细表'!$T$4:$U$476,2,0)</f>
        <v>43251</v>
      </c>
      <c r="X88" s="173"/>
      <c r="Y88" s="97" t="s">
        <v>439</v>
      </c>
      <c r="Z88" s="97">
        <v>20190722</v>
      </c>
      <c r="AA88" s="140" t="str">
        <f t="shared" si="14"/>
        <v>袁岳伏20190722</v>
      </c>
      <c r="AB88" s="140" t="str">
        <f t="shared" si="15"/>
        <v>50000</v>
      </c>
      <c r="AC88" s="140" t="str">
        <f t="shared" si="16"/>
        <v>刘建辉20171023</v>
      </c>
      <c r="AD88" s="175" t="s">
        <v>443</v>
      </c>
      <c r="AE88" s="175" t="s">
        <v>122</v>
      </c>
      <c r="AF88" s="175" t="s">
        <v>247</v>
      </c>
      <c r="AG88" s="175" t="s">
        <v>46</v>
      </c>
      <c r="AH88" s="140" t="str">
        <f t="shared" si="17"/>
        <v>4.35</v>
      </c>
      <c r="AI88" s="140" t="str">
        <f>VLOOKUP(C88,'[1]附件 系统外公开招考机关工作人员专业资格条件'!$H$4:$H$6155,1,0)</f>
        <v>袁岳伏</v>
      </c>
      <c r="AJ88" s="140" t="str">
        <f>VLOOKUP(D88,'[1]附件 系统外公开招考机关工作人员专业资格条件'!$I$4:$I$6155,1,0)</f>
        <v>430611196002050028</v>
      </c>
    </row>
    <row r="89" spans="1:36" s="140" customFormat="1" ht="24.75" customHeight="1">
      <c r="A89" s="147">
        <v>87</v>
      </c>
      <c r="B89" s="97" t="s">
        <v>362</v>
      </c>
      <c r="C89" s="97" t="s">
        <v>444</v>
      </c>
      <c r="D89" s="152" t="s">
        <v>445</v>
      </c>
      <c r="E89" s="98">
        <v>50000</v>
      </c>
      <c r="F89" s="97" t="s">
        <v>446</v>
      </c>
      <c r="G89" s="153" t="s">
        <v>447</v>
      </c>
      <c r="H89" s="97" t="s">
        <v>56</v>
      </c>
      <c r="I89" s="168">
        <v>43669</v>
      </c>
      <c r="J89" s="162">
        <v>43738</v>
      </c>
      <c r="K89" s="164">
        <v>70</v>
      </c>
      <c r="L89" s="123">
        <v>4.35</v>
      </c>
      <c r="M89" s="115">
        <f t="shared" si="18"/>
        <v>422.91666666666663</v>
      </c>
      <c r="N89" s="160"/>
      <c r="P89" s="161">
        <v>20190723</v>
      </c>
      <c r="Q89" s="171">
        <f t="shared" si="12"/>
        <v>70</v>
      </c>
      <c r="R89" s="172">
        <f t="shared" si="13"/>
        <v>417.12328767123284</v>
      </c>
      <c r="S89" s="140" t="e">
        <f>VLOOKUP(C89,'[2]明细表（最终)'!$O$3:$P$155,2,0)</f>
        <v>#N/A</v>
      </c>
      <c r="T89" s="140" t="e">
        <f>VLOOKUP(C89,'[3]明细表（最终)'!$T$3:$U$146,2,0)</f>
        <v>#N/A</v>
      </c>
      <c r="U89" s="140">
        <f>VLOOKUP(C89,'[4]2018年度千分制目标考核指标与评价说明表'!$S$3:$T$490,2,0)</f>
        <v>20181023</v>
      </c>
      <c r="V89" s="173">
        <f>VLOOKUP(C89,'[5]明细定稿 (2)'!$C$3:$H$445,6,0)</f>
        <v>43364</v>
      </c>
      <c r="W89" s="173">
        <f>VLOOKUP(C89,'[6]汇总明细表'!$T$4:$U$476,2,0)</f>
        <v>43251</v>
      </c>
      <c r="X89" s="173"/>
      <c r="Y89" s="97" t="s">
        <v>444</v>
      </c>
      <c r="Z89" s="97">
        <v>20190723</v>
      </c>
      <c r="AA89" s="140" t="str">
        <f t="shared" si="14"/>
        <v>李芳20190723</v>
      </c>
      <c r="AB89" s="140" t="str">
        <f t="shared" si="15"/>
        <v>50000</v>
      </c>
      <c r="AC89" s="140" t="str">
        <f t="shared" si="16"/>
        <v>聂玉兰20171029</v>
      </c>
      <c r="AD89" s="175" t="s">
        <v>448</v>
      </c>
      <c r="AE89" s="175" t="s">
        <v>122</v>
      </c>
      <c r="AF89" s="175" t="s">
        <v>449</v>
      </c>
      <c r="AG89" s="175" t="s">
        <v>46</v>
      </c>
      <c r="AH89" s="140" t="str">
        <f t="shared" si="17"/>
        <v>4.35</v>
      </c>
      <c r="AI89" s="140" t="str">
        <f>VLOOKUP(C89,'[1]附件 系统外公开招考机关工作人员专业资格条件'!$H$4:$H$6155,1,0)</f>
        <v>李芳</v>
      </c>
      <c r="AJ89" s="140" t="e">
        <f>VLOOKUP(D89,'[1]附件 系统外公开招考机关工作人员专业资格条件'!$I$4:$I$6155,1,0)</f>
        <v>#N/A</v>
      </c>
    </row>
    <row r="90" spans="1:36" s="140" customFormat="1" ht="24.75" customHeight="1">
      <c r="A90" s="147">
        <v>88</v>
      </c>
      <c r="B90" s="97" t="s">
        <v>450</v>
      </c>
      <c r="C90" s="97" t="s">
        <v>112</v>
      </c>
      <c r="D90" s="152" t="s">
        <v>451</v>
      </c>
      <c r="E90" s="98">
        <v>50000</v>
      </c>
      <c r="F90" s="97" t="s">
        <v>452</v>
      </c>
      <c r="G90" s="153" t="s">
        <v>453</v>
      </c>
      <c r="H90" s="97" t="s">
        <v>56</v>
      </c>
      <c r="I90" s="168">
        <v>43685</v>
      </c>
      <c r="J90" s="162">
        <v>43738</v>
      </c>
      <c r="K90" s="164">
        <v>54</v>
      </c>
      <c r="L90" s="123">
        <v>4.35</v>
      </c>
      <c r="M90" s="115">
        <f t="shared" si="18"/>
        <v>326.24999999999994</v>
      </c>
      <c r="N90" s="160"/>
      <c r="P90" s="161">
        <v>20190808</v>
      </c>
      <c r="Q90" s="171">
        <f t="shared" si="12"/>
        <v>54</v>
      </c>
      <c r="R90" s="172">
        <f t="shared" si="13"/>
        <v>321.78082191780817</v>
      </c>
      <c r="S90" s="140" t="str">
        <f>VLOOKUP(C90,'[2]明细表（最终)'!$O$3:$P$155,2,0)</f>
        <v>20190522</v>
      </c>
      <c r="T90" s="140">
        <f>VLOOKUP(C90,'[3]明细表（最终)'!$T$3:$U$146,2,0)</f>
        <v>20190331</v>
      </c>
      <c r="U90" s="140">
        <f>VLOOKUP(C90,'[4]2018年度千分制目标考核指标与评价说明表'!$S$3:$T$490,2,0)</f>
        <v>20181231</v>
      </c>
      <c r="V90" s="173">
        <f>VLOOKUP(C90,'[5]明细定稿 (2)'!$C$3:$H$445,6,0)</f>
        <v>43364</v>
      </c>
      <c r="W90" s="173">
        <f>VLOOKUP(C90,'[6]汇总明细表'!$T$4:$U$476,2,0)</f>
        <v>43251</v>
      </c>
      <c r="X90" s="173"/>
      <c r="Y90" s="97" t="s">
        <v>112</v>
      </c>
      <c r="Z90" s="97">
        <v>20190808</v>
      </c>
      <c r="AA90" s="140" t="str">
        <f t="shared" si="14"/>
        <v>杨兵役20190808</v>
      </c>
      <c r="AB90" s="140" t="e">
        <f t="shared" si="15"/>
        <v>#N/A</v>
      </c>
      <c r="AC90" s="140" t="str">
        <f t="shared" si="16"/>
        <v>陈杰夫20171029</v>
      </c>
      <c r="AD90" s="175" t="s">
        <v>454</v>
      </c>
      <c r="AE90" s="175" t="s">
        <v>122</v>
      </c>
      <c r="AF90" s="175" t="s">
        <v>449</v>
      </c>
      <c r="AG90" s="175" t="s">
        <v>46</v>
      </c>
      <c r="AH90" s="140" t="e">
        <f t="shared" si="17"/>
        <v>#N/A</v>
      </c>
      <c r="AI90" s="140" t="str">
        <f>VLOOKUP(C90,'[1]附件 系统外公开招考机关工作人员专业资格条件'!$H$4:$H$6155,1,0)</f>
        <v>杨兵役</v>
      </c>
      <c r="AJ90" s="140" t="str">
        <f>VLOOKUP(D90,'[1]附件 系统外公开招考机关工作人员专业资格条件'!$I$4:$I$6155,1,0)</f>
        <v>42242519641126573X</v>
      </c>
    </row>
    <row r="91" spans="1:36" s="140" customFormat="1" ht="24.75" customHeight="1">
      <c r="A91" s="147">
        <v>89</v>
      </c>
      <c r="B91" s="97" t="s">
        <v>450</v>
      </c>
      <c r="C91" s="97" t="s">
        <v>110</v>
      </c>
      <c r="D91" s="152" t="s">
        <v>455</v>
      </c>
      <c r="E91" s="98">
        <v>50000</v>
      </c>
      <c r="F91" s="97" t="s">
        <v>452</v>
      </c>
      <c r="G91" s="153" t="s">
        <v>453</v>
      </c>
      <c r="H91" s="97" t="s">
        <v>56</v>
      </c>
      <c r="I91" s="168">
        <v>43685</v>
      </c>
      <c r="J91" s="162">
        <v>43738</v>
      </c>
      <c r="K91" s="164">
        <v>54</v>
      </c>
      <c r="L91" s="123">
        <v>4.35</v>
      </c>
      <c r="M91" s="115">
        <f t="shared" si="18"/>
        <v>326.24999999999994</v>
      </c>
      <c r="N91" s="160"/>
      <c r="P91" s="161">
        <v>20190808</v>
      </c>
      <c r="Q91" s="171">
        <f t="shared" si="12"/>
        <v>54</v>
      </c>
      <c r="R91" s="172">
        <f t="shared" si="13"/>
        <v>321.78082191780817</v>
      </c>
      <c r="S91" s="140" t="e">
        <f>VLOOKUP(C91,'[2]明细表（最终)'!$O$3:$P$155,2,0)</f>
        <v>#N/A</v>
      </c>
      <c r="T91" s="140" t="e">
        <f>VLOOKUP(C91,'[3]明细表（最终)'!$T$3:$U$146,2,0)</f>
        <v>#N/A</v>
      </c>
      <c r="U91" s="140" t="e">
        <f>VLOOKUP(C91,'[4]2018年度千分制目标考核指标与评价说明表'!$S$3:$T$490,2,0)</f>
        <v>#N/A</v>
      </c>
      <c r="V91" s="173">
        <f>VLOOKUP(C91,'[5]明细定稿 (2)'!$C$3:$H$445,6,0)</f>
        <v>43360</v>
      </c>
      <c r="W91" s="173">
        <f>VLOOKUP(C91,'[6]汇总明细表'!$T$4:$U$476,2,0)</f>
        <v>43251</v>
      </c>
      <c r="X91" s="173"/>
      <c r="Y91" s="97" t="s">
        <v>110</v>
      </c>
      <c r="Z91" s="97">
        <v>20190808</v>
      </c>
      <c r="AA91" s="140" t="str">
        <f t="shared" si="14"/>
        <v>杨辉20190808</v>
      </c>
      <c r="AB91" s="140" t="e">
        <f t="shared" si="15"/>
        <v>#N/A</v>
      </c>
      <c r="AC91" s="140" t="str">
        <f t="shared" si="16"/>
        <v>连友光20171030</v>
      </c>
      <c r="AD91" s="175" t="s">
        <v>456</v>
      </c>
      <c r="AE91" s="175" t="s">
        <v>122</v>
      </c>
      <c r="AF91" s="175" t="s">
        <v>266</v>
      </c>
      <c r="AG91" s="175" t="s">
        <v>46</v>
      </c>
      <c r="AH91" s="140" t="e">
        <f t="shared" si="17"/>
        <v>#N/A</v>
      </c>
      <c r="AI91" s="140" t="str">
        <f>VLOOKUP(C91,'[1]附件 系统外公开招考机关工作人员专业资格条件'!$H$4:$H$6155,1,0)</f>
        <v>杨辉</v>
      </c>
      <c r="AJ91" s="140" t="str">
        <f>VLOOKUP(D91,'[1]附件 系统外公开招考机关工作人员专业资格条件'!$I$4:$I$6155,1,0)</f>
        <v>430611197506041517</v>
      </c>
    </row>
    <row r="92" spans="1:36" s="140" customFormat="1" ht="24.75" customHeight="1">
      <c r="A92" s="147">
        <v>90</v>
      </c>
      <c r="B92" s="97" t="s">
        <v>450</v>
      </c>
      <c r="C92" s="97" t="s">
        <v>174</v>
      </c>
      <c r="D92" s="152" t="s">
        <v>457</v>
      </c>
      <c r="E92" s="98">
        <v>50000</v>
      </c>
      <c r="F92" s="97" t="s">
        <v>452</v>
      </c>
      <c r="G92" s="153" t="s">
        <v>453</v>
      </c>
      <c r="H92" s="97" t="s">
        <v>56</v>
      </c>
      <c r="I92" s="168">
        <v>43685</v>
      </c>
      <c r="J92" s="162">
        <v>43738</v>
      </c>
      <c r="K92" s="164">
        <v>54</v>
      </c>
      <c r="L92" s="123">
        <v>4.35</v>
      </c>
      <c r="M92" s="115">
        <f t="shared" si="18"/>
        <v>326.24999999999994</v>
      </c>
      <c r="N92" s="160"/>
      <c r="P92" s="161">
        <v>20190808</v>
      </c>
      <c r="Q92" s="171">
        <f t="shared" si="12"/>
        <v>54</v>
      </c>
      <c r="R92" s="172">
        <f t="shared" si="13"/>
        <v>321.78082191780817</v>
      </c>
      <c r="S92" s="140" t="e">
        <f>VLOOKUP(C92,'[2]明细表（最终)'!$O$3:$P$155,2,0)</f>
        <v>#N/A</v>
      </c>
      <c r="T92" s="140" t="e">
        <f>VLOOKUP(C92,'[3]明细表（最终)'!$T$3:$U$146,2,0)</f>
        <v>#N/A</v>
      </c>
      <c r="U92" s="140" t="e">
        <f>VLOOKUP(C92,'[4]2018年度千分制目标考核指标与评价说明表'!$S$3:$T$490,2,0)</f>
        <v>#N/A</v>
      </c>
      <c r="V92" s="173" t="e">
        <f>VLOOKUP(C92,'[5]明细定稿 (2)'!$C$3:$H$445,6,0)</f>
        <v>#N/A</v>
      </c>
      <c r="W92" s="173" t="e">
        <f>VLOOKUP(C92,'[6]汇总明细表'!$T$4:$U$476,2,0)</f>
        <v>#N/A</v>
      </c>
      <c r="X92" s="173"/>
      <c r="Y92" s="97" t="s">
        <v>174</v>
      </c>
      <c r="Z92" s="97">
        <v>20190808</v>
      </c>
      <c r="AA92" s="140" t="str">
        <f t="shared" si="14"/>
        <v>吴海明20190808</v>
      </c>
      <c r="AB92" s="140" t="e">
        <f t="shared" si="15"/>
        <v>#N/A</v>
      </c>
      <c r="AC92" s="140" t="str">
        <f t="shared" si="16"/>
        <v>熊祖新20171030</v>
      </c>
      <c r="AD92" s="175" t="s">
        <v>458</v>
      </c>
      <c r="AE92" s="175" t="s">
        <v>122</v>
      </c>
      <c r="AF92" s="175" t="s">
        <v>266</v>
      </c>
      <c r="AG92" s="175" t="s">
        <v>46</v>
      </c>
      <c r="AH92" s="140" t="e">
        <f t="shared" si="17"/>
        <v>#N/A</v>
      </c>
      <c r="AI92" s="140" t="str">
        <f>VLOOKUP(C92,'[1]附件 系统外公开招考机关工作人员专业资格条件'!$H$4:$H$6155,1,0)</f>
        <v>吴海明</v>
      </c>
      <c r="AJ92" s="140" t="str">
        <f>VLOOKUP(D92,'[1]附件 系统外公开招考机关工作人员专业资格条件'!$I$4:$I$6155,1,0)</f>
        <v>430611197412301517</v>
      </c>
    </row>
    <row r="93" spans="1:36" s="140" customFormat="1" ht="24.75" customHeight="1">
      <c r="A93" s="147">
        <v>91</v>
      </c>
      <c r="B93" s="97" t="s">
        <v>450</v>
      </c>
      <c r="C93" s="97" t="s">
        <v>142</v>
      </c>
      <c r="D93" s="152" t="s">
        <v>459</v>
      </c>
      <c r="E93" s="98">
        <v>30000</v>
      </c>
      <c r="F93" s="97" t="s">
        <v>460</v>
      </c>
      <c r="G93" s="153" t="s">
        <v>461</v>
      </c>
      <c r="H93" s="97" t="s">
        <v>56</v>
      </c>
      <c r="I93" s="168">
        <v>43691</v>
      </c>
      <c r="J93" s="162">
        <v>43738</v>
      </c>
      <c r="K93" s="164">
        <v>48</v>
      </c>
      <c r="L93" s="123">
        <v>4.35</v>
      </c>
      <c r="M93" s="115">
        <f t="shared" si="18"/>
        <v>173.99999999999997</v>
      </c>
      <c r="N93" s="160"/>
      <c r="P93" s="161">
        <v>20190814</v>
      </c>
      <c r="Q93" s="171">
        <f t="shared" si="12"/>
        <v>48</v>
      </c>
      <c r="R93" s="172">
        <f t="shared" si="13"/>
        <v>171.61643835616437</v>
      </c>
      <c r="S93" s="140" t="e">
        <f>VLOOKUP(C93,'[2]明细表（最终)'!$O$3:$P$155,2,0)</f>
        <v>#N/A</v>
      </c>
      <c r="T93" s="140" t="e">
        <f>VLOOKUP(C93,'[3]明细表（最终)'!$T$3:$U$146,2,0)</f>
        <v>#N/A</v>
      </c>
      <c r="U93" s="140" t="e">
        <f>VLOOKUP(C93,'[4]2018年度千分制目标考核指标与评价说明表'!$S$3:$T$490,2,0)</f>
        <v>#N/A</v>
      </c>
      <c r="V93" s="173" t="e">
        <f>VLOOKUP(C93,'[5]明细定稿 (2)'!$C$3:$H$445,6,0)</f>
        <v>#N/A</v>
      </c>
      <c r="W93" s="173" t="e">
        <f>VLOOKUP(C93,'[6]汇总明细表'!$T$4:$U$476,2,0)</f>
        <v>#N/A</v>
      </c>
      <c r="X93" s="173"/>
      <c r="Y93" s="97" t="s">
        <v>142</v>
      </c>
      <c r="Z93" s="97">
        <v>20190814</v>
      </c>
      <c r="AA93" s="140" t="str">
        <f t="shared" si="14"/>
        <v>李庆云20190814</v>
      </c>
      <c r="AB93" s="140" t="e">
        <f t="shared" si="15"/>
        <v>#N/A</v>
      </c>
      <c r="AC93" s="140" t="str">
        <f t="shared" si="16"/>
        <v>冯新全20171031</v>
      </c>
      <c r="AD93" s="175" t="s">
        <v>462</v>
      </c>
      <c r="AE93" s="175" t="s">
        <v>44</v>
      </c>
      <c r="AF93" s="175" t="s">
        <v>268</v>
      </c>
      <c r="AG93" s="175" t="s">
        <v>46</v>
      </c>
      <c r="AH93" s="140" t="e">
        <f t="shared" si="17"/>
        <v>#N/A</v>
      </c>
      <c r="AI93" s="140" t="str">
        <f>VLOOKUP(C93,'[1]附件 系统外公开招考机关工作人员专业资格条件'!$H$4:$H$6155,1,0)</f>
        <v>李庆云</v>
      </c>
      <c r="AJ93" s="140" t="str">
        <f>VLOOKUP(D93,'[1]附件 系统外公开招考机关工作人员专业资格条件'!$I$4:$I$6155,1,0)</f>
        <v>430611196610101554</v>
      </c>
    </row>
    <row r="94" spans="1:36" s="140" customFormat="1" ht="24.75" customHeight="1">
      <c r="A94" s="147">
        <v>92</v>
      </c>
      <c r="B94" s="97" t="s">
        <v>322</v>
      </c>
      <c r="C94" s="97" t="s">
        <v>463</v>
      </c>
      <c r="D94" s="152" t="s">
        <v>464</v>
      </c>
      <c r="E94" s="98">
        <v>50000</v>
      </c>
      <c r="F94" s="97" t="s">
        <v>325</v>
      </c>
      <c r="G94" s="97" t="s">
        <v>326</v>
      </c>
      <c r="H94" s="97" t="s">
        <v>41</v>
      </c>
      <c r="I94" s="168">
        <v>43647</v>
      </c>
      <c r="J94" s="162">
        <v>43734</v>
      </c>
      <c r="K94" s="164">
        <v>88</v>
      </c>
      <c r="L94" s="123">
        <v>4.75</v>
      </c>
      <c r="M94" s="115">
        <f t="shared" si="18"/>
        <v>580.5555555555555</v>
      </c>
      <c r="N94" s="160"/>
      <c r="P94" s="161">
        <v>20190701</v>
      </c>
      <c r="Q94" s="171">
        <f t="shared" si="12"/>
        <v>88</v>
      </c>
      <c r="R94" s="172">
        <f t="shared" si="13"/>
        <v>572.6027397260274</v>
      </c>
      <c r="S94" s="140">
        <f>VLOOKUP(C94,'[2]明细表（最终)'!$O$3:$P$155,2,0)</f>
        <v>20190630</v>
      </c>
      <c r="T94" s="140">
        <f>VLOOKUP(C94,'[3]明细表（最终)'!$T$3:$U$146,2,0)</f>
        <v>20190331</v>
      </c>
      <c r="U94" s="140" t="e">
        <f>VLOOKUP(C94,'[4]2018年度千分制目标考核指标与评价说明表'!$S$3:$T$490,2,0)</f>
        <v>#N/A</v>
      </c>
      <c r="V94" s="173" t="e">
        <f>VLOOKUP(C94,'[5]明细定稿 (2)'!$C$3:$H$445,6,0)</f>
        <v>#N/A</v>
      </c>
      <c r="W94" s="173" t="e">
        <f>VLOOKUP(C94,'[6]汇总明细表'!$T$4:$U$476,2,0)</f>
        <v>#N/A</v>
      </c>
      <c r="X94" s="173"/>
      <c r="Y94" s="97" t="s">
        <v>463</v>
      </c>
      <c r="Z94" s="97">
        <v>20190131</v>
      </c>
      <c r="AA94" s="140" t="str">
        <f t="shared" si="14"/>
        <v>李贵20190131</v>
      </c>
      <c r="AB94" s="140" t="str">
        <f t="shared" si="15"/>
        <v>50000</v>
      </c>
      <c r="AC94" s="140" t="str">
        <f t="shared" si="16"/>
        <v>李宝菊20171031</v>
      </c>
      <c r="AD94" s="175" t="s">
        <v>465</v>
      </c>
      <c r="AE94" s="175" t="s">
        <v>122</v>
      </c>
      <c r="AF94" s="175" t="s">
        <v>268</v>
      </c>
      <c r="AG94" s="175" t="s">
        <v>46</v>
      </c>
      <c r="AH94" s="140" t="str">
        <f t="shared" si="17"/>
        <v>4.75</v>
      </c>
      <c r="AI94" s="140" t="str">
        <f>VLOOKUP(C94,'[1]附件 系统外公开招考机关工作人员专业资格条件'!$H$4:$H$6155,1,0)</f>
        <v>李贵</v>
      </c>
      <c r="AJ94" s="140" t="str">
        <f>VLOOKUP(D94,'[1]附件 系统外公开招考机关工作人员专业资格条件'!$I$4:$I$6155,1,0)</f>
        <v>430611198504071530</v>
      </c>
    </row>
    <row r="95" spans="1:36" s="140" customFormat="1" ht="24.75" customHeight="1">
      <c r="A95" s="147">
        <v>93</v>
      </c>
      <c r="B95" s="97" t="s">
        <v>9</v>
      </c>
      <c r="C95" s="97" t="s">
        <v>466</v>
      </c>
      <c r="D95" s="152" t="s">
        <v>467</v>
      </c>
      <c r="E95" s="97">
        <v>10000</v>
      </c>
      <c r="F95" s="97" t="s">
        <v>452</v>
      </c>
      <c r="G95" s="153" t="s">
        <v>468</v>
      </c>
      <c r="H95" s="97" t="s">
        <v>56</v>
      </c>
      <c r="I95" s="162">
        <v>43685</v>
      </c>
      <c r="J95" s="162">
        <v>43738</v>
      </c>
      <c r="K95" s="97">
        <v>54</v>
      </c>
      <c r="L95" s="123">
        <v>4.35</v>
      </c>
      <c r="M95" s="115">
        <f t="shared" si="18"/>
        <v>65.25</v>
      </c>
      <c r="N95" s="160"/>
      <c r="P95" s="161">
        <v>20190808</v>
      </c>
      <c r="Q95" s="171">
        <f t="shared" si="12"/>
        <v>54</v>
      </c>
      <c r="R95" s="172">
        <f t="shared" si="13"/>
        <v>64.35616438356165</v>
      </c>
      <c r="S95" s="140" t="e">
        <f>VLOOKUP(C95,'[2]明细表（最终)'!$O$3:$P$155,2,0)</f>
        <v>#N/A</v>
      </c>
      <c r="T95" s="140" t="e">
        <f>VLOOKUP(C95,'[3]明细表（最终)'!$T$3:$U$146,2,0)</f>
        <v>#N/A</v>
      </c>
      <c r="U95" s="140" t="e">
        <f>VLOOKUP(C95,'[4]2018年度千分制目标考核指标与评价说明表'!$S$3:$T$490,2,0)</f>
        <v>#N/A</v>
      </c>
      <c r="V95" s="173" t="e">
        <f>VLOOKUP(C95,'[5]明细定稿 (2)'!$C$3:$H$445,6,0)</f>
        <v>#N/A</v>
      </c>
      <c r="W95" s="173" t="e">
        <f>VLOOKUP(C95,'[6]汇总明细表'!$T$4:$U$476,2,0)</f>
        <v>#N/A</v>
      </c>
      <c r="X95" s="173"/>
      <c r="Y95" s="97" t="s">
        <v>466</v>
      </c>
      <c r="Z95" s="97">
        <v>20190808</v>
      </c>
      <c r="AA95" s="140" t="str">
        <f t="shared" si="14"/>
        <v>高坤富20190808</v>
      </c>
      <c r="AB95" s="140" t="str">
        <f t="shared" si="15"/>
        <v>10000</v>
      </c>
      <c r="AC95" s="140" t="str">
        <f t="shared" si="16"/>
        <v>万岳华20171102</v>
      </c>
      <c r="AD95" s="175" t="s">
        <v>469</v>
      </c>
      <c r="AE95" s="175" t="s">
        <v>122</v>
      </c>
      <c r="AF95" s="175" t="s">
        <v>470</v>
      </c>
      <c r="AG95" s="175" t="s">
        <v>46</v>
      </c>
      <c r="AH95" s="140">
        <f t="shared" si="17"/>
        <v>4.35</v>
      </c>
      <c r="AI95" s="140" t="str">
        <f>VLOOKUP(C95,'[1]附件 系统外公开招考机关工作人员专业资格条件'!$H$4:$H$6155,1,0)</f>
        <v>高坤富</v>
      </c>
      <c r="AJ95" s="140" t="str">
        <f>VLOOKUP(D95,'[1]附件 系统外公开招考机关工作人员专业资格条件'!$I$4:$I$6155,1,0)</f>
        <v>430611196510165550</v>
      </c>
    </row>
    <row r="96" spans="1:36" s="140" customFormat="1" ht="24.75" customHeight="1">
      <c r="A96" s="147">
        <v>94</v>
      </c>
      <c r="B96" s="97" t="s">
        <v>9</v>
      </c>
      <c r="C96" s="97" t="s">
        <v>471</v>
      </c>
      <c r="D96" s="152" t="s">
        <v>472</v>
      </c>
      <c r="E96" s="97">
        <v>20000</v>
      </c>
      <c r="F96" s="97" t="s">
        <v>473</v>
      </c>
      <c r="G96" s="153" t="s">
        <v>474</v>
      </c>
      <c r="H96" s="97" t="s">
        <v>56</v>
      </c>
      <c r="I96" s="162">
        <v>43647</v>
      </c>
      <c r="J96" s="162">
        <v>43738</v>
      </c>
      <c r="K96" s="97">
        <v>92</v>
      </c>
      <c r="L96" s="123">
        <v>4.35</v>
      </c>
      <c r="M96" s="115">
        <f t="shared" si="18"/>
        <v>222.33333333333331</v>
      </c>
      <c r="N96" s="160"/>
      <c r="P96" s="161">
        <v>20190701</v>
      </c>
      <c r="Q96" s="171">
        <f t="shared" si="12"/>
        <v>92</v>
      </c>
      <c r="R96" s="172">
        <f t="shared" si="13"/>
        <v>219.28767123287668</v>
      </c>
      <c r="S96" s="140">
        <f>VLOOKUP(C96,'[2]明细表（最终)'!$O$3:$P$155,2,0)</f>
        <v>20190630</v>
      </c>
      <c r="T96" s="140" t="e">
        <f>VLOOKUP(C96,'[3]明细表（最终)'!$T$3:$U$146,2,0)</f>
        <v>#N/A</v>
      </c>
      <c r="U96" s="140">
        <f>VLOOKUP(C96,'[4]2018年度千分制目标考核指标与评价说明表'!$S$3:$T$490,2,0)</f>
        <v>20181025</v>
      </c>
      <c r="V96" s="173" t="e">
        <f>VLOOKUP(C96,'[5]明细定稿 (2)'!$C$3:$H$445,6,0)</f>
        <v>#N/A</v>
      </c>
      <c r="W96" s="173" t="e">
        <f>VLOOKUP(C96,'[6]汇总明细表'!$T$4:$U$476,2,0)</f>
        <v>#N/A</v>
      </c>
      <c r="X96" s="173"/>
      <c r="Y96" s="97" t="s">
        <v>471</v>
      </c>
      <c r="Z96" s="97">
        <v>20190527</v>
      </c>
      <c r="AA96" s="140" t="str">
        <f t="shared" si="14"/>
        <v>胡书美20190527</v>
      </c>
      <c r="AB96" s="140" t="str">
        <f t="shared" si="15"/>
        <v>20000</v>
      </c>
      <c r="AC96" s="140" t="str">
        <f t="shared" si="16"/>
        <v>龙童生20171102</v>
      </c>
      <c r="AD96" s="175" t="s">
        <v>475</v>
      </c>
      <c r="AE96" s="175" t="s">
        <v>122</v>
      </c>
      <c r="AF96" s="175" t="s">
        <v>470</v>
      </c>
      <c r="AG96" s="175" t="s">
        <v>46</v>
      </c>
      <c r="AH96" s="140" t="str">
        <f t="shared" si="17"/>
        <v>4.35</v>
      </c>
      <c r="AI96" s="140" t="str">
        <f>VLOOKUP(C96,'[1]附件 系统外公开招考机关工作人员专业资格条件'!$H$4:$H$6155,1,0)</f>
        <v>胡书美</v>
      </c>
      <c r="AJ96" s="140" t="str">
        <f>VLOOKUP(D96,'[1]附件 系统外公开招考机关工作人员专业资格条件'!$I$4:$I$6155,1,0)</f>
        <v>513429197403125238</v>
      </c>
    </row>
    <row r="97" spans="1:36" s="140" customFormat="1" ht="24.75" customHeight="1">
      <c r="A97" s="147">
        <v>95</v>
      </c>
      <c r="B97" s="97" t="s">
        <v>9</v>
      </c>
      <c r="C97" s="97" t="s">
        <v>476</v>
      </c>
      <c r="D97" s="152" t="s">
        <v>477</v>
      </c>
      <c r="E97" s="97">
        <v>20000</v>
      </c>
      <c r="F97" s="97" t="s">
        <v>478</v>
      </c>
      <c r="G97" s="153" t="s">
        <v>479</v>
      </c>
      <c r="H97" s="97" t="s">
        <v>56</v>
      </c>
      <c r="I97" s="162">
        <v>43686</v>
      </c>
      <c r="J97" s="162">
        <v>43738</v>
      </c>
      <c r="K97" s="97">
        <v>53</v>
      </c>
      <c r="L97" s="123">
        <v>4.35</v>
      </c>
      <c r="M97" s="115">
        <f t="shared" si="18"/>
        <v>128.08333333333334</v>
      </c>
      <c r="N97" s="160"/>
      <c r="P97" s="161">
        <v>20190809</v>
      </c>
      <c r="Q97" s="171">
        <f t="shared" si="12"/>
        <v>53</v>
      </c>
      <c r="R97" s="172">
        <f t="shared" si="13"/>
        <v>126.32876712328768</v>
      </c>
      <c r="S97" s="140">
        <f>VLOOKUP(C97,'[2]明细表（最终)'!$O$3:$P$155,2,0)</f>
        <v>20190630</v>
      </c>
      <c r="T97" s="140">
        <f>VLOOKUP(C97,'[3]明细表（最终)'!$T$3:$U$146,2,0)</f>
        <v>20190331</v>
      </c>
      <c r="U97" s="140">
        <f>VLOOKUP(C97,'[4]2018年度千分制目标考核指标与评价说明表'!$S$3:$T$490,2,0)</f>
        <v>20181231</v>
      </c>
      <c r="V97" s="173">
        <f>VLOOKUP(C97,'[5]明细定稿 (2)'!$C$3:$H$445,6,0)</f>
        <v>43363</v>
      </c>
      <c r="W97" s="173">
        <f>VLOOKUP(C97,'[6]汇总明细表'!$T$4:$U$476,2,0)</f>
        <v>43089.9993103448</v>
      </c>
      <c r="X97" s="173"/>
      <c r="Y97" s="97" t="s">
        <v>476</v>
      </c>
      <c r="Z97" s="97">
        <v>20190809</v>
      </c>
      <c r="AA97" s="140" t="str">
        <f t="shared" si="14"/>
        <v>余业仁20190809</v>
      </c>
      <c r="AB97" s="140" t="str">
        <f t="shared" si="15"/>
        <v>20000</v>
      </c>
      <c r="AC97" s="140" t="str">
        <f t="shared" si="16"/>
        <v>崔岳军20171108</v>
      </c>
      <c r="AD97" s="175" t="s">
        <v>405</v>
      </c>
      <c r="AE97" s="175" t="s">
        <v>44</v>
      </c>
      <c r="AF97" s="175" t="s">
        <v>480</v>
      </c>
      <c r="AG97" s="175" t="s">
        <v>46</v>
      </c>
      <c r="AH97" s="140">
        <f t="shared" si="17"/>
        <v>4.35</v>
      </c>
      <c r="AI97" s="140" t="str">
        <f>VLOOKUP(C97,'[1]附件 系统外公开招考机关工作人员专业资格条件'!$H$4:$H$6155,1,0)</f>
        <v>余业仁</v>
      </c>
      <c r="AJ97" s="140" t="str">
        <f>VLOOKUP(D97,'[1]附件 系统外公开招考机关工作人员专业资格条件'!$I$4:$I$6155,1,0)</f>
        <v>430611197008205558</v>
      </c>
    </row>
    <row r="98" spans="1:36" s="140" customFormat="1" ht="24.75" customHeight="1">
      <c r="A98" s="147">
        <v>96</v>
      </c>
      <c r="B98" s="97" t="s">
        <v>9</v>
      </c>
      <c r="C98" s="97" t="s">
        <v>481</v>
      </c>
      <c r="D98" s="152" t="s">
        <v>482</v>
      </c>
      <c r="E98" s="97">
        <v>30000</v>
      </c>
      <c r="F98" s="97" t="s">
        <v>483</v>
      </c>
      <c r="G98" s="153" t="s">
        <v>484</v>
      </c>
      <c r="H98" s="97" t="s">
        <v>56</v>
      </c>
      <c r="I98" s="162">
        <v>43647</v>
      </c>
      <c r="J98" s="162">
        <v>43738</v>
      </c>
      <c r="K98" s="97">
        <v>92</v>
      </c>
      <c r="L98" s="123">
        <v>4.35</v>
      </c>
      <c r="M98" s="115">
        <f t="shared" si="18"/>
        <v>333.49999999999994</v>
      </c>
      <c r="N98" s="160"/>
      <c r="P98" s="161">
        <v>20190701</v>
      </c>
      <c r="Q98" s="171">
        <f t="shared" si="12"/>
        <v>92</v>
      </c>
      <c r="R98" s="172">
        <f t="shared" si="13"/>
        <v>328.93150684931504</v>
      </c>
      <c r="S98" s="140">
        <f>VLOOKUP(C98,'[2]明细表（最终)'!$O$3:$P$155,2,0)</f>
        <v>20190630</v>
      </c>
      <c r="T98" s="140">
        <f>VLOOKUP(C98,'[3]明细表（最终)'!$T$3:$U$146,2,0)</f>
        <v>20190331</v>
      </c>
      <c r="U98" s="140" t="e">
        <f>VLOOKUP(C98,'[4]2018年度千分制目标考核指标与评价说明表'!$S$3:$T$490,2,0)</f>
        <v>#N/A</v>
      </c>
      <c r="V98" s="173">
        <f>VLOOKUP(C98,'[5]明细定稿 (2)'!$C$3:$H$445,6,0)</f>
        <v>43363</v>
      </c>
      <c r="W98" s="173" t="e">
        <f>VLOOKUP(C98,'[6]汇总明细表'!$T$4:$U$476,2,0)</f>
        <v>#N/A</v>
      </c>
      <c r="X98" s="173"/>
      <c r="Y98" s="97" t="s">
        <v>481</v>
      </c>
      <c r="Z98" s="97">
        <v>20190110</v>
      </c>
      <c r="AA98" s="140" t="str">
        <f t="shared" si="14"/>
        <v>张聂青20190110</v>
      </c>
      <c r="AB98" s="140" t="str">
        <f t="shared" si="15"/>
        <v>30000</v>
      </c>
      <c r="AC98" s="140" t="str">
        <f t="shared" si="16"/>
        <v>黄再兴20171117</v>
      </c>
      <c r="AD98" s="175" t="s">
        <v>485</v>
      </c>
      <c r="AE98" s="175" t="s">
        <v>122</v>
      </c>
      <c r="AF98" s="175" t="s">
        <v>283</v>
      </c>
      <c r="AG98" s="175" t="s">
        <v>46</v>
      </c>
      <c r="AH98" s="140" t="str">
        <f t="shared" si="17"/>
        <v>4.35</v>
      </c>
      <c r="AI98" s="140" t="str">
        <f>VLOOKUP(C98,'[1]附件 系统外公开招考机关工作人员专业资格条件'!$H$4:$H$6155,1,0)</f>
        <v>张聂青</v>
      </c>
      <c r="AJ98" s="140" t="e">
        <f>VLOOKUP(D98,'[1]附件 系统外公开招考机关工作人员专业资格条件'!$I$4:$I$6155,1,0)</f>
        <v>#N/A</v>
      </c>
    </row>
    <row r="99" spans="1:36" s="140" customFormat="1" ht="24.75" customHeight="1">
      <c r="A99" s="147">
        <v>97</v>
      </c>
      <c r="B99" s="97" t="s">
        <v>9</v>
      </c>
      <c r="C99" s="97" t="s">
        <v>486</v>
      </c>
      <c r="D99" s="152" t="s">
        <v>487</v>
      </c>
      <c r="E99" s="97">
        <v>30000</v>
      </c>
      <c r="F99" s="97" t="s">
        <v>483</v>
      </c>
      <c r="G99" s="153" t="s">
        <v>484</v>
      </c>
      <c r="H99" s="97" t="s">
        <v>56</v>
      </c>
      <c r="I99" s="162">
        <v>43647</v>
      </c>
      <c r="J99" s="162">
        <v>43738</v>
      </c>
      <c r="K99" s="97">
        <v>92</v>
      </c>
      <c r="L99" s="123">
        <v>4.35</v>
      </c>
      <c r="M99" s="115">
        <f t="shared" si="18"/>
        <v>333.49999999999994</v>
      </c>
      <c r="N99" s="160"/>
      <c r="P99" s="161">
        <v>20190701</v>
      </c>
      <c r="Q99" s="171">
        <f t="shared" si="12"/>
        <v>92</v>
      </c>
      <c r="R99" s="172">
        <f t="shared" si="13"/>
        <v>328.93150684931504</v>
      </c>
      <c r="S99" s="140">
        <f>VLOOKUP(C99,'[2]明细表（最终)'!$O$3:$P$155,2,0)</f>
        <v>20190630</v>
      </c>
      <c r="T99" s="140">
        <f>VLOOKUP(C99,'[3]明细表（最终)'!$T$3:$U$146,2,0)</f>
        <v>20190331</v>
      </c>
      <c r="U99" s="140">
        <f>VLOOKUP(C99,'[4]2018年度千分制目标考核指标与评价说明表'!$S$3:$T$490,2,0)</f>
        <v>20181115</v>
      </c>
      <c r="V99" s="173" t="e">
        <f>VLOOKUP(C99,'[5]明细定稿 (2)'!$C$3:$H$445,6,0)</f>
        <v>#N/A</v>
      </c>
      <c r="W99" s="173" t="e">
        <f>VLOOKUP(C99,'[6]汇总明细表'!$T$4:$U$476,2,0)</f>
        <v>#N/A</v>
      </c>
      <c r="X99" s="173"/>
      <c r="Y99" s="97" t="s">
        <v>486</v>
      </c>
      <c r="Z99" s="97">
        <v>20190110</v>
      </c>
      <c r="AA99" s="140" t="str">
        <f t="shared" si="14"/>
        <v>邹延明20190110</v>
      </c>
      <c r="AB99" s="140" t="str">
        <f t="shared" si="15"/>
        <v>30000</v>
      </c>
      <c r="AC99" s="140" t="str">
        <f t="shared" si="16"/>
        <v>段坤玉20171205</v>
      </c>
      <c r="AD99" s="175" t="s">
        <v>419</v>
      </c>
      <c r="AE99" s="175" t="s">
        <v>44</v>
      </c>
      <c r="AF99" s="175" t="s">
        <v>488</v>
      </c>
      <c r="AG99" s="175" t="s">
        <v>46</v>
      </c>
      <c r="AH99" s="140" t="str">
        <f t="shared" si="17"/>
        <v>4.35</v>
      </c>
      <c r="AI99" s="140" t="str">
        <f>VLOOKUP(C99,'[1]附件 系统外公开招考机关工作人员专业资格条件'!$H$4:$H$6155,1,0)</f>
        <v>邹延明</v>
      </c>
      <c r="AJ99" s="140" t="e">
        <f>VLOOKUP(D99,'[1]附件 系统外公开招考机关工作人员专业资格条件'!$I$4:$I$6155,1,0)</f>
        <v>#N/A</v>
      </c>
    </row>
    <row r="100" spans="1:36" s="140" customFormat="1" ht="24.75" customHeight="1">
      <c r="A100" s="147">
        <v>98</v>
      </c>
      <c r="B100" s="97" t="s">
        <v>9</v>
      </c>
      <c r="C100" s="97" t="s">
        <v>489</v>
      </c>
      <c r="D100" s="152" t="s">
        <v>490</v>
      </c>
      <c r="E100" s="97">
        <v>30000</v>
      </c>
      <c r="F100" s="97" t="s">
        <v>491</v>
      </c>
      <c r="G100" s="153" t="s">
        <v>492</v>
      </c>
      <c r="H100" s="97" t="s">
        <v>56</v>
      </c>
      <c r="I100" s="162">
        <v>43647</v>
      </c>
      <c r="J100" s="162">
        <v>43738</v>
      </c>
      <c r="K100" s="97">
        <v>92</v>
      </c>
      <c r="L100" s="123">
        <v>4.35</v>
      </c>
      <c r="M100" s="115">
        <f t="shared" si="18"/>
        <v>333.49999999999994</v>
      </c>
      <c r="N100" s="160"/>
      <c r="P100" s="161">
        <v>20190701</v>
      </c>
      <c r="Q100" s="171">
        <f t="shared" si="12"/>
        <v>92</v>
      </c>
      <c r="R100" s="172">
        <f t="shared" si="13"/>
        <v>328.93150684931504</v>
      </c>
      <c r="S100" s="140">
        <f>VLOOKUP(C100,'[2]明细表（最终)'!$O$3:$P$155,2,0)</f>
        <v>20190630</v>
      </c>
      <c r="T100" s="140">
        <f>VLOOKUP(C100,'[3]明细表（最终)'!$T$3:$U$146,2,0)</f>
        <v>20190331</v>
      </c>
      <c r="U100" s="140" t="e">
        <f>VLOOKUP(C100,'[4]2018年度千分制目标考核指标与评价说明表'!$S$3:$T$490,2,0)</f>
        <v>#N/A</v>
      </c>
      <c r="V100" s="173">
        <f>VLOOKUP(C100,'[5]明细定稿 (2)'!$C$3:$H$445,6,0)</f>
        <v>43363</v>
      </c>
      <c r="W100" s="173" t="e">
        <f>VLOOKUP(C100,'[6]汇总明细表'!$T$4:$U$476,2,0)</f>
        <v>#N/A</v>
      </c>
      <c r="X100" s="173"/>
      <c r="Y100" s="97" t="s">
        <v>489</v>
      </c>
      <c r="Z100" s="97">
        <v>20190109</v>
      </c>
      <c r="AA100" s="140" t="str">
        <f aca="true" t="shared" si="19" ref="AA100:AA142">Y100&amp;Z100</f>
        <v>汤建华20190109</v>
      </c>
      <c r="AB100" s="140" t="str">
        <f t="shared" si="15"/>
        <v>30000</v>
      </c>
      <c r="AC100" s="140" t="str">
        <f t="shared" si="16"/>
        <v>罗金见20171205</v>
      </c>
      <c r="AD100" s="175" t="s">
        <v>424</v>
      </c>
      <c r="AE100" s="175" t="s">
        <v>44</v>
      </c>
      <c r="AF100" s="175" t="s">
        <v>488</v>
      </c>
      <c r="AG100" s="175" t="s">
        <v>46</v>
      </c>
      <c r="AH100" s="140" t="str">
        <f t="shared" si="17"/>
        <v>4.35</v>
      </c>
      <c r="AI100" s="140" t="str">
        <f>VLOOKUP(C100,'[1]附件 系统外公开招考机关工作人员专业资格条件'!$H$4:$H$6155,1,0)</f>
        <v>汤建华</v>
      </c>
      <c r="AJ100" s="140" t="e">
        <f>VLOOKUP(D100,'[1]附件 系统外公开招考机关工作人员专业资格条件'!$I$4:$I$6155,1,0)</f>
        <v>#N/A</v>
      </c>
    </row>
    <row r="101" spans="1:36" s="140" customFormat="1" ht="24.75" customHeight="1">
      <c r="A101" s="147">
        <v>99</v>
      </c>
      <c r="B101" s="97" t="s">
        <v>9</v>
      </c>
      <c r="C101" s="97" t="s">
        <v>493</v>
      </c>
      <c r="D101" s="152" t="s">
        <v>494</v>
      </c>
      <c r="E101" s="97">
        <v>30000</v>
      </c>
      <c r="F101" s="97" t="s">
        <v>491</v>
      </c>
      <c r="G101" s="153" t="s">
        <v>492</v>
      </c>
      <c r="H101" s="97" t="s">
        <v>56</v>
      </c>
      <c r="I101" s="162">
        <v>43647</v>
      </c>
      <c r="J101" s="162">
        <v>43738</v>
      </c>
      <c r="K101" s="97">
        <v>92</v>
      </c>
      <c r="L101" s="123">
        <v>4.35</v>
      </c>
      <c r="M101" s="115">
        <f t="shared" si="18"/>
        <v>333.49999999999994</v>
      </c>
      <c r="N101" s="160"/>
      <c r="P101" s="161">
        <v>20190701</v>
      </c>
      <c r="Q101" s="171">
        <f t="shared" si="12"/>
        <v>92</v>
      </c>
      <c r="R101" s="172">
        <f t="shared" si="13"/>
        <v>328.93150684931504</v>
      </c>
      <c r="S101" s="140">
        <f>VLOOKUP(C101,'[2]明细表（最终)'!$O$3:$P$155,2,0)</f>
        <v>20190630</v>
      </c>
      <c r="T101" s="140">
        <f>VLOOKUP(C101,'[3]明细表（最终)'!$T$3:$U$146,2,0)</f>
        <v>20190331</v>
      </c>
      <c r="U101" s="140" t="e">
        <f>VLOOKUP(C101,'[4]2018年度千分制目标考核指标与评价说明表'!$S$3:$T$490,2,0)</f>
        <v>#N/A</v>
      </c>
      <c r="V101" s="173">
        <f>VLOOKUP(C101,'[5]明细定稿 (2)'!$C$3:$H$445,6,0)</f>
        <v>43363</v>
      </c>
      <c r="W101" s="173" t="e">
        <f>VLOOKUP(C101,'[6]汇总明细表'!$T$4:$U$476,2,0)</f>
        <v>#N/A</v>
      </c>
      <c r="X101" s="173"/>
      <c r="Y101" s="97" t="s">
        <v>493</v>
      </c>
      <c r="Z101" s="97">
        <v>20190109</v>
      </c>
      <c r="AA101" s="140" t="str">
        <f t="shared" si="19"/>
        <v>张可红20190109</v>
      </c>
      <c r="AB101" s="140" t="str">
        <f t="shared" si="15"/>
        <v>30000</v>
      </c>
      <c r="AC101" s="140" t="str">
        <f t="shared" si="16"/>
        <v>彭继明20161108</v>
      </c>
      <c r="AD101" s="175" t="s">
        <v>495</v>
      </c>
      <c r="AE101" s="175" t="s">
        <v>44</v>
      </c>
      <c r="AF101" s="175" t="s">
        <v>496</v>
      </c>
      <c r="AG101" s="175" t="s">
        <v>46</v>
      </c>
      <c r="AH101" s="140" t="str">
        <f t="shared" si="17"/>
        <v>4.35</v>
      </c>
      <c r="AI101" s="140" t="str">
        <f>VLOOKUP(C101,'[1]附件 系统外公开招考机关工作人员专业资格条件'!$H$4:$H$6155,1,0)</f>
        <v>张可红</v>
      </c>
      <c r="AJ101" s="140" t="str">
        <f>VLOOKUP(D101,'[1]附件 系统外公开招考机关工作人员专业资格条件'!$I$4:$I$6155,1,0)</f>
        <v>432424196702106013</v>
      </c>
    </row>
    <row r="102" spans="1:36" s="140" customFormat="1" ht="24.75" customHeight="1">
      <c r="A102" s="147">
        <v>100</v>
      </c>
      <c r="B102" s="97" t="s">
        <v>9</v>
      </c>
      <c r="C102" s="97" t="s">
        <v>497</v>
      </c>
      <c r="D102" s="152" t="s">
        <v>498</v>
      </c>
      <c r="E102" s="97">
        <v>30000</v>
      </c>
      <c r="F102" s="97" t="s">
        <v>491</v>
      </c>
      <c r="G102" s="153" t="s">
        <v>492</v>
      </c>
      <c r="H102" s="97" t="s">
        <v>56</v>
      </c>
      <c r="I102" s="162">
        <v>43647</v>
      </c>
      <c r="J102" s="162">
        <v>43738</v>
      </c>
      <c r="K102" s="97">
        <v>92</v>
      </c>
      <c r="L102" s="123">
        <v>4.35</v>
      </c>
      <c r="M102" s="115">
        <f t="shared" si="18"/>
        <v>333.49999999999994</v>
      </c>
      <c r="N102" s="160"/>
      <c r="P102" s="161">
        <v>20190701</v>
      </c>
      <c r="Q102" s="171">
        <f t="shared" si="12"/>
        <v>92</v>
      </c>
      <c r="R102" s="172">
        <f t="shared" si="13"/>
        <v>328.93150684931504</v>
      </c>
      <c r="S102" s="140">
        <f>VLOOKUP(C102,'[2]明细表（最终)'!$O$3:$P$155,2,0)</f>
        <v>20190630</v>
      </c>
      <c r="T102" s="140">
        <f>VLOOKUP(C102,'[3]明细表（最终)'!$T$3:$U$146,2,0)</f>
        <v>20190331</v>
      </c>
      <c r="U102" s="140">
        <f>VLOOKUP(C102,'[4]2018年度千分制目标考核指标与评价说明表'!$S$3:$T$490,2,0)</f>
        <v>20181115</v>
      </c>
      <c r="V102" s="173" t="e">
        <f>VLOOKUP(C102,'[5]明细定稿 (2)'!$C$3:$H$445,6,0)</f>
        <v>#N/A</v>
      </c>
      <c r="W102" s="173" t="e">
        <f>VLOOKUP(C102,'[6]汇总明细表'!$T$4:$U$476,2,0)</f>
        <v>#N/A</v>
      </c>
      <c r="X102" s="173"/>
      <c r="Y102" s="97" t="s">
        <v>497</v>
      </c>
      <c r="Z102" s="97">
        <v>20190109</v>
      </c>
      <c r="AA102" s="140" t="str">
        <f t="shared" si="19"/>
        <v>戴华清20190109</v>
      </c>
      <c r="AB102" s="140" t="str">
        <f t="shared" si="15"/>
        <v>30000</v>
      </c>
      <c r="AC102" s="140" t="str">
        <f t="shared" si="16"/>
        <v>周正华20161108</v>
      </c>
      <c r="AD102" s="175" t="s">
        <v>499</v>
      </c>
      <c r="AE102" s="175" t="s">
        <v>44</v>
      </c>
      <c r="AF102" s="175" t="s">
        <v>496</v>
      </c>
      <c r="AG102" s="175" t="s">
        <v>46</v>
      </c>
      <c r="AH102" s="140" t="str">
        <f t="shared" si="17"/>
        <v>4.35</v>
      </c>
      <c r="AI102" s="140" t="str">
        <f>VLOOKUP(C102,'[1]附件 系统外公开招考机关工作人员专业资格条件'!$H$4:$H$6155,1,0)</f>
        <v>戴华清</v>
      </c>
      <c r="AJ102" s="140" t="str">
        <f>VLOOKUP(D102,'[1]附件 系统外公开招考机关工作人员专业资格条件'!$I$4:$I$6155,1,0)</f>
        <v>430626196706037539</v>
      </c>
    </row>
    <row r="103" spans="1:36" s="140" customFormat="1" ht="24.75" customHeight="1">
      <c r="A103" s="147">
        <v>101</v>
      </c>
      <c r="B103" s="97" t="s">
        <v>9</v>
      </c>
      <c r="C103" s="97" t="s">
        <v>500</v>
      </c>
      <c r="D103" s="152" t="s">
        <v>501</v>
      </c>
      <c r="E103" s="97">
        <v>30000</v>
      </c>
      <c r="F103" s="97" t="s">
        <v>502</v>
      </c>
      <c r="G103" s="153" t="s">
        <v>503</v>
      </c>
      <c r="H103" s="97" t="s">
        <v>56</v>
      </c>
      <c r="I103" s="162">
        <v>43647</v>
      </c>
      <c r="J103" s="162">
        <v>43738</v>
      </c>
      <c r="K103" s="97">
        <v>92</v>
      </c>
      <c r="L103" s="123">
        <v>4.35</v>
      </c>
      <c r="M103" s="115">
        <f aca="true" t="shared" si="20" ref="M103:M142">E103*K103*L103/360/100</f>
        <v>333.49999999999994</v>
      </c>
      <c r="N103" s="160"/>
      <c r="P103" s="161">
        <v>20190701</v>
      </c>
      <c r="Q103" s="171">
        <f t="shared" si="12"/>
        <v>92</v>
      </c>
      <c r="R103" s="172">
        <f t="shared" si="13"/>
        <v>328.93150684931504</v>
      </c>
      <c r="S103" s="140">
        <f>VLOOKUP(C103,'[2]明细表（最终)'!$O$3:$P$155,2,0)</f>
        <v>20190630</v>
      </c>
      <c r="T103" s="140" t="e">
        <f>VLOOKUP(C103,'[3]明细表（最终)'!$T$3:$U$146,2,0)</f>
        <v>#N/A</v>
      </c>
      <c r="U103" s="140" t="e">
        <f>VLOOKUP(C103,'[4]2018年度千分制目标考核指标与评价说明表'!$S$3:$T$490,2,0)</f>
        <v>#N/A</v>
      </c>
      <c r="V103" s="173">
        <f>VLOOKUP(C103,'[5]明细定稿 (2)'!$C$3:$H$445,6,0)</f>
        <v>43363</v>
      </c>
      <c r="W103" s="173" t="e">
        <f>VLOOKUP(C103,'[6]汇总明细表'!$T$4:$U$476,2,0)</f>
        <v>#N/A</v>
      </c>
      <c r="X103" s="173"/>
      <c r="Y103" s="97" t="s">
        <v>500</v>
      </c>
      <c r="Z103" s="97">
        <v>20190618</v>
      </c>
      <c r="AA103" s="140" t="str">
        <f t="shared" si="19"/>
        <v>周建平20190618</v>
      </c>
      <c r="AB103" s="140" t="str">
        <f t="shared" si="15"/>
        <v>30000</v>
      </c>
      <c r="AC103" s="140" t="str">
        <f t="shared" si="16"/>
        <v>周建坤20161108</v>
      </c>
      <c r="AD103" s="175" t="s">
        <v>504</v>
      </c>
      <c r="AE103" s="175" t="s">
        <v>44</v>
      </c>
      <c r="AF103" s="175" t="s">
        <v>496</v>
      </c>
      <c r="AG103" s="175" t="s">
        <v>46</v>
      </c>
      <c r="AH103" s="140" t="str">
        <f t="shared" si="17"/>
        <v>4.35</v>
      </c>
      <c r="AI103" s="140" t="str">
        <f>VLOOKUP(C103,'[1]附件 系统外公开招考机关工作人员专业资格条件'!$H$4:$H$6155,1,0)</f>
        <v>周建平</v>
      </c>
      <c r="AJ103" s="140" t="str">
        <f>VLOOKUP(D103,'[1]附件 系统外公开招考机关工作人员专业资格条件'!$I$4:$I$6155,1,0)</f>
        <v>430611197101275534</v>
      </c>
    </row>
    <row r="104" spans="1:36" s="140" customFormat="1" ht="24.75" customHeight="1">
      <c r="A104" s="147">
        <v>102</v>
      </c>
      <c r="B104" s="97" t="s">
        <v>9</v>
      </c>
      <c r="C104" s="97" t="s">
        <v>505</v>
      </c>
      <c r="D104" s="152" t="s">
        <v>506</v>
      </c>
      <c r="E104" s="97">
        <v>30000</v>
      </c>
      <c r="F104" s="97" t="s">
        <v>502</v>
      </c>
      <c r="G104" s="153" t="s">
        <v>503</v>
      </c>
      <c r="H104" s="97" t="s">
        <v>56</v>
      </c>
      <c r="I104" s="162">
        <v>43647</v>
      </c>
      <c r="J104" s="162">
        <v>43738</v>
      </c>
      <c r="K104" s="97">
        <v>92</v>
      </c>
      <c r="L104" s="123">
        <v>4.35</v>
      </c>
      <c r="M104" s="115">
        <f t="shared" si="20"/>
        <v>333.49999999999994</v>
      </c>
      <c r="N104" s="160"/>
      <c r="P104" s="161">
        <v>20190701</v>
      </c>
      <c r="Q104" s="171">
        <f t="shared" si="12"/>
        <v>92</v>
      </c>
      <c r="R104" s="172">
        <f t="shared" si="13"/>
        <v>328.93150684931504</v>
      </c>
      <c r="S104" s="140">
        <f>VLOOKUP(C104,'[2]明细表（最终)'!$O$3:$P$155,2,0)</f>
        <v>20190630</v>
      </c>
      <c r="T104" s="140" t="e">
        <f>VLOOKUP(C104,'[3]明细表（最终)'!$T$3:$U$146,2,0)</f>
        <v>#N/A</v>
      </c>
      <c r="U104" s="140" t="e">
        <f>VLOOKUP(C104,'[4]2018年度千分制目标考核指标与评价说明表'!$S$3:$T$490,2,0)</f>
        <v>#N/A</v>
      </c>
      <c r="V104" s="173" t="e">
        <f>VLOOKUP(C104,'[5]明细定稿 (2)'!$C$3:$H$445,6,0)</f>
        <v>#N/A</v>
      </c>
      <c r="W104" s="173" t="e">
        <f>VLOOKUP(C104,'[6]汇总明细表'!$T$4:$U$476,2,0)</f>
        <v>#N/A</v>
      </c>
      <c r="X104" s="173"/>
      <c r="Y104" s="97" t="s">
        <v>505</v>
      </c>
      <c r="Z104" s="97">
        <v>20190618</v>
      </c>
      <c r="AA104" s="140" t="str">
        <f t="shared" si="19"/>
        <v>唐群乐20190618</v>
      </c>
      <c r="AB104" s="140" t="str">
        <f t="shared" si="15"/>
        <v>30000</v>
      </c>
      <c r="AC104" s="140" t="str">
        <f t="shared" si="16"/>
        <v>胡群20161110</v>
      </c>
      <c r="AD104" s="175" t="s">
        <v>507</v>
      </c>
      <c r="AE104" s="175" t="s">
        <v>44</v>
      </c>
      <c r="AF104" s="175" t="s">
        <v>415</v>
      </c>
      <c r="AG104" s="175" t="s">
        <v>46</v>
      </c>
      <c r="AH104" s="140" t="str">
        <f t="shared" si="17"/>
        <v>4.35</v>
      </c>
      <c r="AI104" s="140" t="str">
        <f>VLOOKUP(C104,'[1]附件 系统外公开招考机关工作人员专业资格条件'!$H$4:$H$6155,1,0)</f>
        <v>唐群乐</v>
      </c>
      <c r="AJ104" s="140" t="str">
        <f>VLOOKUP(D104,'[1]附件 系统外公开招考机关工作人员专业资格条件'!$I$4:$I$6155,1,0)</f>
        <v>43061119650501001X</v>
      </c>
    </row>
    <row r="105" spans="1:36" s="140" customFormat="1" ht="24.75" customHeight="1">
      <c r="A105" s="147">
        <v>103</v>
      </c>
      <c r="B105" s="97" t="s">
        <v>9</v>
      </c>
      <c r="C105" s="97" t="s">
        <v>508</v>
      </c>
      <c r="D105" s="152" t="s">
        <v>509</v>
      </c>
      <c r="E105" s="97">
        <v>30000</v>
      </c>
      <c r="F105" s="97" t="s">
        <v>510</v>
      </c>
      <c r="G105" s="153" t="s">
        <v>511</v>
      </c>
      <c r="H105" s="97" t="s">
        <v>56</v>
      </c>
      <c r="I105" s="162">
        <v>43647</v>
      </c>
      <c r="J105" s="162">
        <v>43738</v>
      </c>
      <c r="K105" s="97">
        <v>92</v>
      </c>
      <c r="L105" s="123">
        <v>4.35</v>
      </c>
      <c r="M105" s="115">
        <f t="shared" si="20"/>
        <v>333.49999999999994</v>
      </c>
      <c r="N105" s="160"/>
      <c r="P105" s="161">
        <v>20190701</v>
      </c>
      <c r="Q105" s="171">
        <f t="shared" si="12"/>
        <v>92</v>
      </c>
      <c r="R105" s="172">
        <f t="shared" si="13"/>
        <v>328.93150684931504</v>
      </c>
      <c r="S105" s="140">
        <f>VLOOKUP(C105,'[2]明细表（最终)'!$O$3:$P$155,2,0)</f>
        <v>20190630</v>
      </c>
      <c r="T105" s="140" t="e">
        <f>VLOOKUP(C105,'[3]明细表（最终)'!$T$3:$U$146,2,0)</f>
        <v>#N/A</v>
      </c>
      <c r="U105" s="140">
        <f>VLOOKUP(C105,'[4]2018年度千分制目标考核指标与评价说明表'!$S$3:$T$490,2,0)</f>
        <v>20181112</v>
      </c>
      <c r="V105" s="173" t="e">
        <f>VLOOKUP(C105,'[5]明细定稿 (2)'!$C$3:$H$445,6,0)</f>
        <v>#N/A</v>
      </c>
      <c r="W105" s="173" t="e">
        <f>VLOOKUP(C105,'[6]汇总明细表'!$T$4:$U$476,2,0)</f>
        <v>#N/A</v>
      </c>
      <c r="X105" s="173"/>
      <c r="Y105" s="97" t="s">
        <v>508</v>
      </c>
      <c r="Z105" s="97">
        <v>20190529</v>
      </c>
      <c r="AA105" s="140" t="str">
        <f t="shared" si="19"/>
        <v>谭文20190529</v>
      </c>
      <c r="AB105" s="140" t="str">
        <f t="shared" si="15"/>
        <v>30000</v>
      </c>
      <c r="AC105" s="140" t="str">
        <f t="shared" si="16"/>
        <v>羿超20161110</v>
      </c>
      <c r="AD105" s="175" t="s">
        <v>512</v>
      </c>
      <c r="AE105" s="175" t="s">
        <v>44</v>
      </c>
      <c r="AF105" s="175" t="s">
        <v>415</v>
      </c>
      <c r="AG105" s="175" t="s">
        <v>46</v>
      </c>
      <c r="AH105" s="140" t="str">
        <f t="shared" si="17"/>
        <v>4.35</v>
      </c>
      <c r="AI105" s="140" t="str">
        <f>VLOOKUP(C105,'[1]附件 系统外公开招考机关工作人员专业资格条件'!$H$4:$H$6155,1,0)</f>
        <v>谭文</v>
      </c>
      <c r="AJ105" s="140" t="str">
        <f>VLOOKUP(D105,'[1]附件 系统外公开招考机关工作人员专业资格条件'!$I$4:$I$6155,1,0)</f>
        <v>430626196403177518</v>
      </c>
    </row>
    <row r="106" spans="1:36" s="140" customFormat="1" ht="24.75" customHeight="1">
      <c r="A106" s="147">
        <v>104</v>
      </c>
      <c r="B106" s="97" t="s">
        <v>9</v>
      </c>
      <c r="C106" s="97" t="s">
        <v>513</v>
      </c>
      <c r="D106" s="152" t="s">
        <v>514</v>
      </c>
      <c r="E106" s="97">
        <v>30000</v>
      </c>
      <c r="F106" s="97" t="s">
        <v>515</v>
      </c>
      <c r="G106" s="153" t="s">
        <v>516</v>
      </c>
      <c r="H106" s="97" t="s">
        <v>56</v>
      </c>
      <c r="I106" s="162">
        <v>43647</v>
      </c>
      <c r="J106" s="162">
        <v>43738</v>
      </c>
      <c r="K106" s="97">
        <v>92</v>
      </c>
      <c r="L106" s="123">
        <v>4.35</v>
      </c>
      <c r="M106" s="115">
        <f t="shared" si="20"/>
        <v>333.49999999999994</v>
      </c>
      <c r="N106" s="160"/>
      <c r="P106" s="161">
        <v>20190701</v>
      </c>
      <c r="Q106" s="171">
        <f t="shared" si="12"/>
        <v>92</v>
      </c>
      <c r="R106" s="172">
        <f t="shared" si="13"/>
        <v>328.93150684931504</v>
      </c>
      <c r="S106" s="140">
        <f>VLOOKUP(C106,'[2]明细表（最终)'!$O$3:$P$155,2,0)</f>
        <v>20190630</v>
      </c>
      <c r="T106" s="140" t="e">
        <f>VLOOKUP(C106,'[3]明细表（最终)'!$T$3:$U$146,2,0)</f>
        <v>#N/A</v>
      </c>
      <c r="U106" s="140">
        <f>VLOOKUP(C106,'[4]2018年度千分制目标考核指标与评价说明表'!$S$3:$T$490,2,0)</f>
        <v>20181120</v>
      </c>
      <c r="V106" s="173" t="e">
        <f>VLOOKUP(C106,'[5]明细定稿 (2)'!$C$3:$H$445,6,0)</f>
        <v>#N/A</v>
      </c>
      <c r="W106" s="173" t="e">
        <f>VLOOKUP(C106,'[6]汇总明细表'!$T$4:$U$476,2,0)</f>
        <v>#N/A</v>
      </c>
      <c r="X106" s="173"/>
      <c r="Y106" s="97" t="s">
        <v>513</v>
      </c>
      <c r="Z106" s="97">
        <v>20190528</v>
      </c>
      <c r="AA106" s="140" t="str">
        <f t="shared" si="19"/>
        <v>张辉20190528</v>
      </c>
      <c r="AB106" s="140" t="str">
        <f t="shared" si="15"/>
        <v>30000</v>
      </c>
      <c r="AC106" s="140" t="str">
        <f t="shared" si="16"/>
        <v>蔡桂香20171101</v>
      </c>
      <c r="AD106" s="175" t="s">
        <v>517</v>
      </c>
      <c r="AE106" s="175" t="s">
        <v>122</v>
      </c>
      <c r="AF106" s="175" t="s">
        <v>277</v>
      </c>
      <c r="AG106" s="175" t="s">
        <v>46</v>
      </c>
      <c r="AH106" s="140" t="str">
        <f t="shared" si="17"/>
        <v>4.35</v>
      </c>
      <c r="AI106" s="140" t="str">
        <f>VLOOKUP(C106,'[1]附件 系统外公开招考机关工作人员专业资格条件'!$H$4:$H$6155,1,0)</f>
        <v>张辉</v>
      </c>
      <c r="AJ106" s="140" t="e">
        <f>VLOOKUP(D106,'[1]附件 系统外公开招考机关工作人员专业资格条件'!$I$4:$I$6155,1,0)</f>
        <v>#N/A</v>
      </c>
    </row>
    <row r="107" spans="1:36" s="140" customFormat="1" ht="24.75" customHeight="1">
      <c r="A107" s="147">
        <v>105</v>
      </c>
      <c r="B107" s="97" t="s">
        <v>9</v>
      </c>
      <c r="C107" s="97" t="s">
        <v>518</v>
      </c>
      <c r="D107" s="152" t="s">
        <v>519</v>
      </c>
      <c r="E107" s="97">
        <v>30000</v>
      </c>
      <c r="F107" s="97" t="s">
        <v>520</v>
      </c>
      <c r="G107" s="153" t="s">
        <v>521</v>
      </c>
      <c r="H107" s="97" t="s">
        <v>56</v>
      </c>
      <c r="I107" s="162">
        <v>43647</v>
      </c>
      <c r="J107" s="162">
        <v>43738</v>
      </c>
      <c r="K107" s="97">
        <v>92</v>
      </c>
      <c r="L107" s="123">
        <v>4.35</v>
      </c>
      <c r="M107" s="115">
        <f t="shared" si="20"/>
        <v>333.49999999999994</v>
      </c>
      <c r="N107" s="160"/>
      <c r="P107" s="161">
        <v>20190701</v>
      </c>
      <c r="Q107" s="171">
        <f t="shared" si="12"/>
        <v>92</v>
      </c>
      <c r="R107" s="172">
        <f t="shared" si="13"/>
        <v>328.93150684931504</v>
      </c>
      <c r="S107" s="140">
        <f>VLOOKUP(C107,'[2]明细表（最终)'!$O$3:$P$155,2,0)</f>
        <v>20190630</v>
      </c>
      <c r="T107" s="140" t="e">
        <f>VLOOKUP(C107,'[3]明细表（最终)'!$T$3:$U$146,2,0)</f>
        <v>#N/A</v>
      </c>
      <c r="U107" s="140">
        <f>VLOOKUP(C107,'[4]2018年度千分制目标考核指标与评价说明表'!$S$3:$T$490,2,0)</f>
        <v>20181112</v>
      </c>
      <c r="V107" s="173" t="e">
        <f>VLOOKUP(C107,'[5]明细定稿 (2)'!$C$3:$H$445,6,0)</f>
        <v>#N/A</v>
      </c>
      <c r="W107" s="140" t="e">
        <f>VLOOKUP(C107,'[6]汇总明细表'!$T$4:$U$476,2,0)</f>
        <v>#N/A</v>
      </c>
      <c r="Y107" s="97" t="s">
        <v>518</v>
      </c>
      <c r="Z107" s="97">
        <v>20190509</v>
      </c>
      <c r="AA107" s="140" t="str">
        <f t="shared" si="19"/>
        <v>陈建敏20190509</v>
      </c>
      <c r="AB107" s="140" t="str">
        <f t="shared" si="15"/>
        <v>30000</v>
      </c>
      <c r="AC107" s="140" t="str">
        <f t="shared" si="16"/>
        <v>朱正国20171102</v>
      </c>
      <c r="AD107" s="175" t="s">
        <v>522</v>
      </c>
      <c r="AE107" s="175" t="s">
        <v>122</v>
      </c>
      <c r="AF107" s="175" t="s">
        <v>470</v>
      </c>
      <c r="AG107" s="175" t="s">
        <v>46</v>
      </c>
      <c r="AH107" s="140" t="str">
        <f t="shared" si="17"/>
        <v>4.35</v>
      </c>
      <c r="AI107" s="140" t="str">
        <f>VLOOKUP(C107,'[1]附件 系统外公开招考机关工作人员专业资格条件'!$H$4:$H$6155,1,0)</f>
        <v>陈建敏</v>
      </c>
      <c r="AJ107" s="140" t="e">
        <f>VLOOKUP(D107,'[1]附件 系统外公开招考机关工作人员专业资格条件'!$I$4:$I$6155,1,0)</f>
        <v>#N/A</v>
      </c>
    </row>
    <row r="108" spans="1:36" s="140" customFormat="1" ht="24.75" customHeight="1">
      <c r="A108" s="147">
        <v>106</v>
      </c>
      <c r="B108" s="97" t="s">
        <v>9</v>
      </c>
      <c r="C108" s="97" t="s">
        <v>523</v>
      </c>
      <c r="D108" s="152" t="s">
        <v>524</v>
      </c>
      <c r="E108" s="97">
        <v>30000</v>
      </c>
      <c r="F108" s="97" t="s">
        <v>520</v>
      </c>
      <c r="G108" s="153" t="s">
        <v>521</v>
      </c>
      <c r="H108" s="97" t="s">
        <v>56</v>
      </c>
      <c r="I108" s="162">
        <v>43647</v>
      </c>
      <c r="J108" s="162">
        <v>43738</v>
      </c>
      <c r="K108" s="97">
        <v>92</v>
      </c>
      <c r="L108" s="123">
        <v>4.35</v>
      </c>
      <c r="M108" s="115">
        <f t="shared" si="20"/>
        <v>333.49999999999994</v>
      </c>
      <c r="N108" s="160"/>
      <c r="P108" s="161">
        <v>20190701</v>
      </c>
      <c r="Q108" s="171">
        <f t="shared" si="12"/>
        <v>92</v>
      </c>
      <c r="R108" s="172">
        <f t="shared" si="13"/>
        <v>328.93150684931504</v>
      </c>
      <c r="S108" s="140">
        <f>VLOOKUP(C108,'[2]明细表（最终)'!$O$3:$P$155,2,0)</f>
        <v>20190630</v>
      </c>
      <c r="T108" s="140" t="e">
        <f>VLOOKUP(C108,'[3]明细表（最终)'!$T$3:$U$146,2,0)</f>
        <v>#N/A</v>
      </c>
      <c r="U108" s="140">
        <f>VLOOKUP(C108,'[4]2018年度千分制目标考核指标与评价说明表'!$S$3:$T$490,2,0)</f>
        <v>20181112</v>
      </c>
      <c r="V108" s="173">
        <f>VLOOKUP(C108,'[5]明细定稿 (2)'!$C$3:$H$445,6,0)</f>
        <v>43363</v>
      </c>
      <c r="W108" s="140" t="e">
        <f>VLOOKUP(C108,'[6]汇总明细表'!$T$4:$U$476,2,0)</f>
        <v>#N/A</v>
      </c>
      <c r="Y108" s="97" t="s">
        <v>523</v>
      </c>
      <c r="Z108" s="97">
        <v>20190509</v>
      </c>
      <c r="AA108" s="140" t="str">
        <f t="shared" si="19"/>
        <v>石政华20190509</v>
      </c>
      <c r="AB108" s="140" t="str">
        <f t="shared" si="15"/>
        <v>30000</v>
      </c>
      <c r="AC108" s="140" t="str">
        <f t="shared" si="16"/>
        <v>夏宾如20171102</v>
      </c>
      <c r="AD108" s="175" t="s">
        <v>525</v>
      </c>
      <c r="AE108" s="175" t="s">
        <v>122</v>
      </c>
      <c r="AF108" s="175" t="s">
        <v>470</v>
      </c>
      <c r="AG108" s="175" t="s">
        <v>46</v>
      </c>
      <c r="AH108" s="140" t="str">
        <f t="shared" si="17"/>
        <v>4.35</v>
      </c>
      <c r="AI108" s="140" t="str">
        <f>VLOOKUP(C108,'[1]附件 系统外公开招考机关工作人员专业资格条件'!$H$4:$H$6155,1,0)</f>
        <v>石政华</v>
      </c>
      <c r="AJ108" s="140" t="e">
        <f>VLOOKUP(D108,'[1]附件 系统外公开招考机关工作人员专业资格条件'!$I$4:$I$6155,1,0)</f>
        <v>#N/A</v>
      </c>
    </row>
    <row r="109" spans="1:36" s="140" customFormat="1" ht="24.75" customHeight="1">
      <c r="A109" s="147">
        <v>107</v>
      </c>
      <c r="B109" s="97" t="s">
        <v>9</v>
      </c>
      <c r="C109" s="97" t="s">
        <v>526</v>
      </c>
      <c r="D109" s="152" t="s">
        <v>527</v>
      </c>
      <c r="E109" s="97">
        <v>30000</v>
      </c>
      <c r="F109" s="97" t="s">
        <v>528</v>
      </c>
      <c r="G109" s="153" t="s">
        <v>529</v>
      </c>
      <c r="H109" s="97" t="s">
        <v>56</v>
      </c>
      <c r="I109" s="162">
        <v>43647</v>
      </c>
      <c r="J109" s="162">
        <v>43738</v>
      </c>
      <c r="K109" s="97">
        <v>92</v>
      </c>
      <c r="L109" s="123">
        <v>4.35</v>
      </c>
      <c r="M109" s="115">
        <f t="shared" si="20"/>
        <v>333.49999999999994</v>
      </c>
      <c r="N109" s="160"/>
      <c r="P109" s="161">
        <v>20190701</v>
      </c>
      <c r="Q109" s="171">
        <f t="shared" si="12"/>
        <v>92</v>
      </c>
      <c r="R109" s="172">
        <f t="shared" si="13"/>
        <v>328.93150684931504</v>
      </c>
      <c r="S109" s="140">
        <f>VLOOKUP(C109,'[2]明细表（最终)'!$O$3:$P$155,2,0)</f>
        <v>20190630</v>
      </c>
      <c r="T109" s="140" t="e">
        <f>VLOOKUP(C109,'[3]明细表（最终)'!$T$3:$U$146,2,0)</f>
        <v>#N/A</v>
      </c>
      <c r="U109" s="140">
        <f>VLOOKUP(C109,'[4]2018年度千分制目标考核指标与评价说明表'!$S$3:$T$490,2,0)</f>
        <v>20181112</v>
      </c>
      <c r="V109" s="173" t="e">
        <f>VLOOKUP(C109,'[5]明细定稿 (2)'!$C$3:$H$445,6,0)</f>
        <v>#N/A</v>
      </c>
      <c r="W109" s="140" t="e">
        <f>VLOOKUP(C109,'[6]汇总明细表'!$T$4:$U$476,2,0)</f>
        <v>#N/A</v>
      </c>
      <c r="Y109" s="97" t="s">
        <v>526</v>
      </c>
      <c r="Z109" s="97">
        <v>20190510</v>
      </c>
      <c r="AA109" s="140" t="str">
        <f t="shared" si="19"/>
        <v>胡永福20190510</v>
      </c>
      <c r="AB109" s="140" t="str">
        <f t="shared" si="15"/>
        <v>30000</v>
      </c>
      <c r="AC109" s="140" t="str">
        <f t="shared" si="16"/>
        <v>李世勇20171107</v>
      </c>
      <c r="AD109" s="175" t="s">
        <v>530</v>
      </c>
      <c r="AE109" s="175" t="s">
        <v>44</v>
      </c>
      <c r="AF109" s="175" t="s">
        <v>531</v>
      </c>
      <c r="AG109" s="175" t="s">
        <v>46</v>
      </c>
      <c r="AH109" s="140" t="str">
        <f t="shared" si="17"/>
        <v>4.35</v>
      </c>
      <c r="AI109" s="140" t="str">
        <f>VLOOKUP(C109,'[1]附件 系统外公开招考机关工作人员专业资格条件'!$H$4:$H$6155,1,0)</f>
        <v>胡永福</v>
      </c>
      <c r="AJ109" s="140" t="str">
        <f>VLOOKUP(D109,'[1]附件 系统外公开招考机关工作人员专业资格条件'!$I$4:$I$6155,1,0)</f>
        <v>430626197106017512</v>
      </c>
    </row>
    <row r="110" spans="1:36" s="140" customFormat="1" ht="24.75" customHeight="1">
      <c r="A110" s="147">
        <v>108</v>
      </c>
      <c r="B110" s="97" t="s">
        <v>9</v>
      </c>
      <c r="C110" s="97" t="s">
        <v>532</v>
      </c>
      <c r="D110" s="152" t="s">
        <v>533</v>
      </c>
      <c r="E110" s="97">
        <v>30000</v>
      </c>
      <c r="F110" s="97" t="s">
        <v>317</v>
      </c>
      <c r="G110" s="153" t="s">
        <v>534</v>
      </c>
      <c r="H110" s="97" t="s">
        <v>56</v>
      </c>
      <c r="I110" s="162">
        <v>43647</v>
      </c>
      <c r="J110" s="162">
        <v>43738</v>
      </c>
      <c r="K110" s="97">
        <v>92</v>
      </c>
      <c r="L110" s="123">
        <v>4.35</v>
      </c>
      <c r="M110" s="115">
        <f t="shared" si="20"/>
        <v>333.49999999999994</v>
      </c>
      <c r="N110" s="160"/>
      <c r="P110" s="161">
        <v>20190701</v>
      </c>
      <c r="Q110" s="171">
        <f t="shared" si="12"/>
        <v>92</v>
      </c>
      <c r="R110" s="172">
        <f t="shared" si="13"/>
        <v>328.93150684931504</v>
      </c>
      <c r="S110" s="140">
        <f>VLOOKUP(C110,'[2]明细表（最终)'!$O$3:$P$155,2,0)</f>
        <v>20190630</v>
      </c>
      <c r="T110" s="140">
        <f>VLOOKUP(C110,'[3]明细表（最终)'!$T$3:$U$146,2,0)</f>
        <v>20190331</v>
      </c>
      <c r="U110" s="140">
        <f>VLOOKUP(C110,'[4]2018年度千分制目标考核指标与评价说明表'!$S$3:$T$490,2,0)</f>
        <v>20181231</v>
      </c>
      <c r="V110" s="173">
        <f>VLOOKUP(C110,'[5]明细定稿 (2)'!$C$3:$H$445,6,0)</f>
        <v>43363</v>
      </c>
      <c r="W110" s="173">
        <f>VLOOKUP(C110,'[6]汇总明细表'!$T$4:$U$476,2,0)</f>
        <v>43090.0027586207</v>
      </c>
      <c r="X110" s="173"/>
      <c r="Y110" s="97" t="s">
        <v>532</v>
      </c>
      <c r="Z110" s="97">
        <v>20181009</v>
      </c>
      <c r="AA110" s="140" t="str">
        <f t="shared" si="19"/>
        <v>吴长文20181009</v>
      </c>
      <c r="AB110" s="140" t="str">
        <f t="shared" si="15"/>
        <v>30000</v>
      </c>
      <c r="AC110" s="140" t="str">
        <f t="shared" si="16"/>
        <v>肖国良20171107</v>
      </c>
      <c r="AD110" s="175" t="s">
        <v>535</v>
      </c>
      <c r="AE110" s="175" t="s">
        <v>122</v>
      </c>
      <c r="AF110" s="175" t="s">
        <v>531</v>
      </c>
      <c r="AG110" s="175" t="s">
        <v>46</v>
      </c>
      <c r="AH110" s="140" t="str">
        <f t="shared" si="17"/>
        <v>4.35</v>
      </c>
      <c r="AI110" s="140" t="str">
        <f>VLOOKUP(C110,'[1]附件 系统外公开招考机关工作人员专业资格条件'!$H$4:$H$6155,1,0)</f>
        <v>吴长文</v>
      </c>
      <c r="AJ110" s="140" t="str">
        <f>VLOOKUP(D110,'[1]附件 系统外公开招考机关工作人员专业资格条件'!$I$4:$I$6155,1,0)</f>
        <v>430611197403245517</v>
      </c>
    </row>
    <row r="111" spans="1:36" s="140" customFormat="1" ht="24.75" customHeight="1">
      <c r="A111" s="147">
        <v>109</v>
      </c>
      <c r="B111" s="97" t="s">
        <v>9</v>
      </c>
      <c r="C111" s="97" t="s">
        <v>536</v>
      </c>
      <c r="D111" s="152" t="s">
        <v>537</v>
      </c>
      <c r="E111" s="97">
        <v>40000</v>
      </c>
      <c r="F111" s="97" t="s">
        <v>491</v>
      </c>
      <c r="G111" s="153" t="s">
        <v>492</v>
      </c>
      <c r="H111" s="97" t="s">
        <v>56</v>
      </c>
      <c r="I111" s="162">
        <v>43647</v>
      </c>
      <c r="J111" s="162">
        <v>43738</v>
      </c>
      <c r="K111" s="97">
        <v>92</v>
      </c>
      <c r="L111" s="123">
        <v>4.35</v>
      </c>
      <c r="M111" s="115">
        <f t="shared" si="20"/>
        <v>444.66666666666663</v>
      </c>
      <c r="N111" s="160"/>
      <c r="P111" s="161">
        <v>20190701</v>
      </c>
      <c r="Q111" s="171">
        <f t="shared" si="12"/>
        <v>92</v>
      </c>
      <c r="R111" s="172">
        <f t="shared" si="13"/>
        <v>438.57534246575335</v>
      </c>
      <c r="S111" s="140">
        <f>VLOOKUP(C111,'[2]明细表（最终)'!$O$3:$P$155,2,0)</f>
        <v>20190630</v>
      </c>
      <c r="T111" s="140">
        <f>VLOOKUP(C111,'[3]明细表（最终)'!$T$3:$U$146,2,0)</f>
        <v>20190331</v>
      </c>
      <c r="U111" s="140" t="e">
        <f>VLOOKUP(C111,'[4]2018年度千分制目标考核指标与评价说明表'!$S$3:$T$490,2,0)</f>
        <v>#N/A</v>
      </c>
      <c r="V111" s="173" t="e">
        <f>VLOOKUP(C111,'[5]明细定稿 (2)'!$C$3:$H$445,6,0)</f>
        <v>#N/A</v>
      </c>
      <c r="W111" s="173" t="e">
        <f>VLOOKUP(C111,'[6]汇总明细表'!$T$4:$U$476,2,0)</f>
        <v>#N/A</v>
      </c>
      <c r="X111" s="173"/>
      <c r="Y111" s="97" t="s">
        <v>536</v>
      </c>
      <c r="Z111" s="97">
        <v>20190109</v>
      </c>
      <c r="AA111" s="140" t="str">
        <f t="shared" si="19"/>
        <v>杨正康20190109</v>
      </c>
      <c r="AB111" s="140" t="str">
        <f t="shared" si="15"/>
        <v>40000</v>
      </c>
      <c r="AC111" s="140" t="str">
        <f t="shared" si="16"/>
        <v>彭继明20171108</v>
      </c>
      <c r="AD111" s="175" t="s">
        <v>495</v>
      </c>
      <c r="AE111" s="175" t="s">
        <v>44</v>
      </c>
      <c r="AF111" s="175" t="s">
        <v>480</v>
      </c>
      <c r="AG111" s="175" t="s">
        <v>46</v>
      </c>
      <c r="AH111" s="140" t="str">
        <f t="shared" si="17"/>
        <v>4.35</v>
      </c>
      <c r="AI111" s="140" t="str">
        <f>VLOOKUP(C111,'[1]附件 系统外公开招考机关工作人员专业资格条件'!$H$4:$H$6155,1,0)</f>
        <v>杨正康</v>
      </c>
      <c r="AJ111" s="140" t="str">
        <f>VLOOKUP(D111,'[1]附件 系统外公开招考机关工作人员专业资格条件'!$I$4:$I$6155,1,0)</f>
        <v>530128196301141214</v>
      </c>
    </row>
    <row r="112" spans="1:36" s="140" customFormat="1" ht="24.75" customHeight="1">
      <c r="A112" s="147">
        <v>110</v>
      </c>
      <c r="B112" s="97" t="s">
        <v>9</v>
      </c>
      <c r="C112" s="97" t="s">
        <v>538</v>
      </c>
      <c r="D112" s="152" t="s">
        <v>539</v>
      </c>
      <c r="E112" s="97">
        <v>50000</v>
      </c>
      <c r="F112" s="97" t="s">
        <v>540</v>
      </c>
      <c r="G112" s="153" t="s">
        <v>541</v>
      </c>
      <c r="H112" s="97" t="s">
        <v>56</v>
      </c>
      <c r="I112" s="162">
        <v>43647</v>
      </c>
      <c r="J112" s="162">
        <v>43738</v>
      </c>
      <c r="K112" s="97">
        <v>92</v>
      </c>
      <c r="L112" s="123">
        <v>4.35</v>
      </c>
      <c r="M112" s="115">
        <f t="shared" si="20"/>
        <v>555.8333333333334</v>
      </c>
      <c r="N112" s="160"/>
      <c r="P112" s="161">
        <v>20190701</v>
      </c>
      <c r="Q112" s="171">
        <f t="shared" si="12"/>
        <v>92</v>
      </c>
      <c r="R112" s="172">
        <f t="shared" si="13"/>
        <v>548.2191780821918</v>
      </c>
      <c r="S112" s="140">
        <f>VLOOKUP(C112,'[2]明细表（最终)'!$O$3:$P$155,2,0)</f>
        <v>20190630</v>
      </c>
      <c r="T112" s="140">
        <f>VLOOKUP(C112,'[3]明细表（最终)'!$T$3:$U$146,2,0)</f>
        <v>20190331</v>
      </c>
      <c r="U112" s="140">
        <f>VLOOKUP(C112,'[4]2018年度千分制目标考核指标与评价说明表'!$S$3:$T$490,2,0)</f>
        <v>20181026</v>
      </c>
      <c r="V112" s="173" t="e">
        <f>VLOOKUP(C112,'[5]明细定稿 (2)'!$C$3:$H$445,6,0)</f>
        <v>#N/A</v>
      </c>
      <c r="W112" s="173" t="e">
        <f>VLOOKUP(C112,'[6]汇总明细表'!$T$4:$U$476,2,0)</f>
        <v>#N/A</v>
      </c>
      <c r="X112" s="173"/>
      <c r="Y112" s="97" t="s">
        <v>538</v>
      </c>
      <c r="Z112" s="97">
        <v>20190111</v>
      </c>
      <c r="AA112" s="140" t="str">
        <f t="shared" si="19"/>
        <v>周正林20190111</v>
      </c>
      <c r="AB112" s="140" t="str">
        <f t="shared" si="15"/>
        <v>50000</v>
      </c>
      <c r="AC112" s="140" t="str">
        <f t="shared" si="16"/>
        <v>周正华20171110</v>
      </c>
      <c r="AD112" s="175" t="s">
        <v>499</v>
      </c>
      <c r="AE112" s="175" t="s">
        <v>44</v>
      </c>
      <c r="AF112" s="175" t="s">
        <v>542</v>
      </c>
      <c r="AG112" s="175" t="s">
        <v>46</v>
      </c>
      <c r="AH112" s="140" t="str">
        <f t="shared" si="17"/>
        <v>4.35</v>
      </c>
      <c r="AI112" s="140" t="str">
        <f>VLOOKUP(C112,'[1]附件 系统外公开招考机关工作人员专业资格条件'!$H$4:$H$6155,1,0)</f>
        <v>周正林</v>
      </c>
      <c r="AJ112" s="140" t="e">
        <f>VLOOKUP(D112,'[1]附件 系统外公开招考机关工作人员专业资格条件'!$I$4:$I$6155,1,0)</f>
        <v>#N/A</v>
      </c>
    </row>
    <row r="113" spans="1:36" s="140" customFormat="1" ht="24.75" customHeight="1">
      <c r="A113" s="147">
        <v>111</v>
      </c>
      <c r="B113" s="97" t="s">
        <v>9</v>
      </c>
      <c r="C113" s="97" t="s">
        <v>543</v>
      </c>
      <c r="D113" s="152" t="s">
        <v>544</v>
      </c>
      <c r="E113" s="97">
        <v>50000</v>
      </c>
      <c r="F113" s="97" t="s">
        <v>491</v>
      </c>
      <c r="G113" s="153" t="s">
        <v>492</v>
      </c>
      <c r="H113" s="97" t="s">
        <v>56</v>
      </c>
      <c r="I113" s="162">
        <v>43647</v>
      </c>
      <c r="J113" s="162">
        <v>43738</v>
      </c>
      <c r="K113" s="97">
        <v>92</v>
      </c>
      <c r="L113" s="123">
        <v>4.35</v>
      </c>
      <c r="M113" s="115">
        <f t="shared" si="20"/>
        <v>555.8333333333334</v>
      </c>
      <c r="N113" s="160"/>
      <c r="P113" s="161">
        <v>20190701</v>
      </c>
      <c r="Q113" s="171">
        <f t="shared" si="12"/>
        <v>92</v>
      </c>
      <c r="R113" s="172">
        <f t="shared" si="13"/>
        <v>548.2191780821918</v>
      </c>
      <c r="S113" s="140">
        <f>VLOOKUP(C113,'[2]明细表（最终)'!$O$3:$P$155,2,0)</f>
        <v>20190630</v>
      </c>
      <c r="T113" s="140">
        <f>VLOOKUP(C113,'[3]明细表（最终)'!$T$3:$U$146,2,0)</f>
        <v>20190331</v>
      </c>
      <c r="U113" s="140" t="e">
        <f>VLOOKUP(C113,'[4]2018年度千分制目标考核指标与评价说明表'!$S$3:$T$490,2,0)</f>
        <v>#N/A</v>
      </c>
      <c r="V113" s="173" t="e">
        <f>VLOOKUP(C113,'[5]明细定稿 (2)'!$C$3:$H$445,6,0)</f>
        <v>#N/A</v>
      </c>
      <c r="W113" s="173" t="e">
        <f>VLOOKUP(C113,'[6]汇总明细表'!$T$4:$U$476,2,0)</f>
        <v>#N/A</v>
      </c>
      <c r="X113" s="173"/>
      <c r="Y113" s="97" t="s">
        <v>543</v>
      </c>
      <c r="Z113" s="97">
        <v>20190109</v>
      </c>
      <c r="AA113" s="140" t="str">
        <f t="shared" si="19"/>
        <v>李小兰20190109</v>
      </c>
      <c r="AB113" s="140" t="str">
        <f t="shared" si="15"/>
        <v>50000</v>
      </c>
      <c r="AC113" s="140" t="str">
        <f t="shared" si="16"/>
        <v>周建坤20171110</v>
      </c>
      <c r="AD113" s="175" t="s">
        <v>504</v>
      </c>
      <c r="AE113" s="175" t="s">
        <v>44</v>
      </c>
      <c r="AF113" s="175" t="s">
        <v>542</v>
      </c>
      <c r="AG113" s="175" t="s">
        <v>46</v>
      </c>
      <c r="AH113" s="140" t="str">
        <f t="shared" si="17"/>
        <v>4.35</v>
      </c>
      <c r="AI113" s="140" t="str">
        <f>VLOOKUP(C113,'[1]附件 系统外公开招考机关工作人员专业资格条件'!$H$4:$H$6155,1,0)</f>
        <v>李小兰</v>
      </c>
      <c r="AJ113" s="140" t="e">
        <f>VLOOKUP(D113,'[1]附件 系统外公开招考机关工作人员专业资格条件'!$I$4:$I$6155,1,0)</f>
        <v>#N/A</v>
      </c>
    </row>
    <row r="114" spans="1:36" s="140" customFormat="1" ht="24.75" customHeight="1">
      <c r="A114" s="147">
        <v>112</v>
      </c>
      <c r="B114" s="97" t="s">
        <v>9</v>
      </c>
      <c r="C114" s="97" t="s">
        <v>545</v>
      </c>
      <c r="D114" s="152" t="s">
        <v>546</v>
      </c>
      <c r="E114" s="97">
        <v>50000</v>
      </c>
      <c r="F114" s="97" t="s">
        <v>547</v>
      </c>
      <c r="G114" s="153" t="s">
        <v>548</v>
      </c>
      <c r="H114" s="97" t="s">
        <v>56</v>
      </c>
      <c r="I114" s="162">
        <v>43647</v>
      </c>
      <c r="J114" s="162">
        <v>43738</v>
      </c>
      <c r="K114" s="97">
        <v>92</v>
      </c>
      <c r="L114" s="123">
        <v>4.35</v>
      </c>
      <c r="M114" s="115">
        <f t="shared" si="20"/>
        <v>555.8333333333334</v>
      </c>
      <c r="N114" s="160"/>
      <c r="P114" s="161">
        <v>20190701</v>
      </c>
      <c r="Q114" s="171">
        <f t="shared" si="12"/>
        <v>92</v>
      </c>
      <c r="R114" s="172">
        <f t="shared" si="13"/>
        <v>548.2191780821918</v>
      </c>
      <c r="S114" s="140">
        <f>VLOOKUP(C114,'[2]明细表（最终)'!$O$3:$P$155,2,0)</f>
        <v>20190630</v>
      </c>
      <c r="T114" s="140">
        <f>VLOOKUP(C114,'[3]明细表（最终)'!$T$3:$U$146,2,0)</f>
        <v>20190331</v>
      </c>
      <c r="U114" s="140">
        <f>VLOOKUP(C114,'[4]2018年度千分制目标考核指标与评价说明表'!$S$3:$T$490,2,0)</f>
        <v>20181122</v>
      </c>
      <c r="V114" s="173">
        <f>VLOOKUP(C114,'[5]明细定稿 (2)'!$C$3:$H$445,6,0)</f>
        <v>43363</v>
      </c>
      <c r="W114" s="173" t="e">
        <f>VLOOKUP(C114,'[6]汇总明细表'!$T$4:$U$476,2,0)</f>
        <v>#N/A</v>
      </c>
      <c r="X114" s="173"/>
      <c r="Y114" s="97" t="s">
        <v>545</v>
      </c>
      <c r="Z114" s="97">
        <v>20190108</v>
      </c>
      <c r="AA114" s="140" t="str">
        <f t="shared" si="19"/>
        <v>代方波20190108</v>
      </c>
      <c r="AB114" s="140" t="str">
        <f t="shared" si="15"/>
        <v>50000</v>
      </c>
      <c r="AC114" s="140" t="str">
        <f t="shared" si="16"/>
        <v>朱洁20171110</v>
      </c>
      <c r="AD114" s="175" t="s">
        <v>549</v>
      </c>
      <c r="AE114" s="175" t="s">
        <v>122</v>
      </c>
      <c r="AF114" s="175" t="s">
        <v>542</v>
      </c>
      <c r="AG114" s="175" t="s">
        <v>46</v>
      </c>
      <c r="AH114" s="140" t="str">
        <f t="shared" si="17"/>
        <v>4.35</v>
      </c>
      <c r="AI114" s="140" t="str">
        <f>VLOOKUP(C114,'[1]附件 系统外公开招考机关工作人员专业资格条件'!$H$4:$H$6155,1,0)</f>
        <v>代方波</v>
      </c>
      <c r="AJ114" s="140" t="e">
        <f>VLOOKUP(D114,'[1]附件 系统外公开招考机关工作人员专业资格条件'!$I$4:$I$6155,1,0)</f>
        <v>#N/A</v>
      </c>
    </row>
    <row r="115" spans="1:36" s="140" customFormat="1" ht="24.75" customHeight="1">
      <c r="A115" s="147">
        <v>113</v>
      </c>
      <c r="B115" s="97" t="s">
        <v>9</v>
      </c>
      <c r="C115" s="97" t="s">
        <v>550</v>
      </c>
      <c r="D115" s="152" t="s">
        <v>551</v>
      </c>
      <c r="E115" s="97">
        <v>50000</v>
      </c>
      <c r="F115" s="97" t="s">
        <v>552</v>
      </c>
      <c r="G115" s="153" t="s">
        <v>553</v>
      </c>
      <c r="H115" s="97" t="s">
        <v>56</v>
      </c>
      <c r="I115" s="162">
        <v>43647</v>
      </c>
      <c r="J115" s="162">
        <v>43738</v>
      </c>
      <c r="K115" s="97">
        <v>92</v>
      </c>
      <c r="L115" s="123">
        <v>4.35</v>
      </c>
      <c r="M115" s="115">
        <f t="shared" si="20"/>
        <v>555.8333333333334</v>
      </c>
      <c r="N115" s="160"/>
      <c r="P115" s="161">
        <v>20190701</v>
      </c>
      <c r="Q115" s="171">
        <f t="shared" si="12"/>
        <v>92</v>
      </c>
      <c r="R115" s="172">
        <f t="shared" si="13"/>
        <v>548.2191780821918</v>
      </c>
      <c r="S115" s="140">
        <f>VLOOKUP(C115,'[2]明细表（最终)'!$O$3:$P$155,2,0)</f>
        <v>20190630</v>
      </c>
      <c r="T115" s="140">
        <f>VLOOKUP(C115,'[3]明细表（最终)'!$T$3:$U$146,2,0)</f>
        <v>20190331</v>
      </c>
      <c r="U115" s="140">
        <f>VLOOKUP(C115,'[4]2018年度千分制目标考核指标与评价说明表'!$S$3:$T$490,2,0)</f>
        <v>20181127</v>
      </c>
      <c r="V115" s="173" t="e">
        <f>VLOOKUP(C115,'[5]明细定稿 (2)'!$C$3:$H$445,6,0)</f>
        <v>#N/A</v>
      </c>
      <c r="W115" s="173" t="e">
        <f>VLOOKUP(C115,'[6]汇总明细表'!$T$4:$U$476,2,0)</f>
        <v>#N/A</v>
      </c>
      <c r="X115" s="173"/>
      <c r="Y115" s="97" t="s">
        <v>550</v>
      </c>
      <c r="Z115" s="97">
        <v>20190307</v>
      </c>
      <c r="AA115" s="140" t="str">
        <f t="shared" si="19"/>
        <v>徐国辉20190307</v>
      </c>
      <c r="AB115" s="140" t="str">
        <f t="shared" si="15"/>
        <v>50000</v>
      </c>
      <c r="AC115" s="140" t="str">
        <f t="shared" si="16"/>
        <v>胡群20171110</v>
      </c>
      <c r="AD115" s="175" t="s">
        <v>507</v>
      </c>
      <c r="AE115" s="175" t="s">
        <v>44</v>
      </c>
      <c r="AF115" s="175" t="s">
        <v>542</v>
      </c>
      <c r="AG115" s="175" t="s">
        <v>46</v>
      </c>
      <c r="AH115" s="140" t="str">
        <f t="shared" si="17"/>
        <v>4.35</v>
      </c>
      <c r="AI115" s="140" t="str">
        <f>VLOOKUP(C115,'[1]附件 系统外公开招考机关工作人员专业资格条件'!$H$4:$H$6155,1,0)</f>
        <v>徐国辉</v>
      </c>
      <c r="AJ115" s="140" t="str">
        <f>VLOOKUP(D115,'[1]附件 系统外公开招考机关工作人员专业资格条件'!$I$4:$I$6155,1,0)</f>
        <v>430611196803215558</v>
      </c>
    </row>
    <row r="116" spans="1:36" s="140" customFormat="1" ht="24.75" customHeight="1">
      <c r="A116" s="147">
        <v>114</v>
      </c>
      <c r="B116" s="97" t="s">
        <v>9</v>
      </c>
      <c r="C116" s="97" t="s">
        <v>554</v>
      </c>
      <c r="D116" s="152" t="s">
        <v>555</v>
      </c>
      <c r="E116" s="97">
        <v>50000</v>
      </c>
      <c r="F116" s="97" t="s">
        <v>556</v>
      </c>
      <c r="G116" s="153" t="s">
        <v>557</v>
      </c>
      <c r="H116" s="97" t="s">
        <v>56</v>
      </c>
      <c r="I116" s="162">
        <v>43647</v>
      </c>
      <c r="J116" s="162">
        <v>43738</v>
      </c>
      <c r="K116" s="97">
        <v>92</v>
      </c>
      <c r="L116" s="123">
        <v>4.35</v>
      </c>
      <c r="M116" s="115">
        <f t="shared" si="20"/>
        <v>555.8333333333334</v>
      </c>
      <c r="N116" s="160"/>
      <c r="P116" s="161">
        <v>20190701</v>
      </c>
      <c r="Q116" s="171">
        <f t="shared" si="12"/>
        <v>92</v>
      </c>
      <c r="R116" s="172">
        <f t="shared" si="13"/>
        <v>548.2191780821918</v>
      </c>
      <c r="S116" s="140">
        <f>VLOOKUP(C116,'[2]明细表（最终)'!$O$3:$P$155,2,0)</f>
        <v>20190630</v>
      </c>
      <c r="T116" s="140">
        <f>VLOOKUP(C116,'[3]明细表（最终)'!$T$3:$U$146,2,0)</f>
        <v>20190331</v>
      </c>
      <c r="U116" s="140">
        <f>VLOOKUP(C116,'[4]2018年度千分制目标考核指标与评价说明表'!$S$3:$T$490,2,0)</f>
        <v>20181130</v>
      </c>
      <c r="V116" s="173" t="e">
        <f>VLOOKUP(C116,'[5]明细定稿 (2)'!$C$3:$H$445,6,0)</f>
        <v>#N/A</v>
      </c>
      <c r="W116" s="173" t="e">
        <f>VLOOKUP(C116,'[6]汇总明细表'!$T$4:$U$476,2,0)</f>
        <v>#N/A</v>
      </c>
      <c r="X116" s="173"/>
      <c r="Y116" s="97" t="s">
        <v>554</v>
      </c>
      <c r="Z116" s="97">
        <v>20190301</v>
      </c>
      <c r="AA116" s="140" t="str">
        <f t="shared" si="19"/>
        <v>李大芳20190301</v>
      </c>
      <c r="AB116" s="140" t="str">
        <f t="shared" si="15"/>
        <v>50000</v>
      </c>
      <c r="AC116" s="140" t="str">
        <f t="shared" si="16"/>
        <v>任国富20171113</v>
      </c>
      <c r="AD116" s="175" t="s">
        <v>558</v>
      </c>
      <c r="AE116" s="175" t="s">
        <v>122</v>
      </c>
      <c r="AF116" s="175" t="s">
        <v>161</v>
      </c>
      <c r="AG116" s="175" t="s">
        <v>46</v>
      </c>
      <c r="AH116" s="140" t="str">
        <f t="shared" si="17"/>
        <v>4.35</v>
      </c>
      <c r="AI116" s="140" t="str">
        <f>VLOOKUP(C116,'[1]附件 系统外公开招考机关工作人员专业资格条件'!$H$4:$H$6155,1,0)</f>
        <v>李大芳</v>
      </c>
      <c r="AJ116" s="140" t="e">
        <f>VLOOKUP(D116,'[1]附件 系统外公开招考机关工作人员专业资格条件'!$I$4:$I$6155,1,0)</f>
        <v>#N/A</v>
      </c>
    </row>
    <row r="117" spans="1:36" s="140" customFormat="1" ht="24.75" customHeight="1">
      <c r="A117" s="147">
        <v>115</v>
      </c>
      <c r="B117" s="97" t="s">
        <v>9</v>
      </c>
      <c r="C117" s="97" t="s">
        <v>559</v>
      </c>
      <c r="D117" s="152" t="s">
        <v>560</v>
      </c>
      <c r="E117" s="97">
        <v>50000</v>
      </c>
      <c r="F117" s="97" t="s">
        <v>359</v>
      </c>
      <c r="G117" s="153" t="s">
        <v>366</v>
      </c>
      <c r="H117" s="97" t="s">
        <v>56</v>
      </c>
      <c r="I117" s="162">
        <v>43647</v>
      </c>
      <c r="J117" s="162">
        <v>43738</v>
      </c>
      <c r="K117" s="97">
        <v>92</v>
      </c>
      <c r="L117" s="123">
        <v>4.35</v>
      </c>
      <c r="M117" s="115">
        <f t="shared" si="20"/>
        <v>555.8333333333334</v>
      </c>
      <c r="N117" s="160"/>
      <c r="P117" s="161">
        <v>20190701</v>
      </c>
      <c r="Q117" s="171">
        <f t="shared" si="12"/>
        <v>92</v>
      </c>
      <c r="R117" s="172">
        <f t="shared" si="13"/>
        <v>548.2191780821918</v>
      </c>
      <c r="S117" s="140">
        <f>VLOOKUP(C117,'[2]明细表（最终)'!$O$3:$P$155,2,0)</f>
        <v>20190630</v>
      </c>
      <c r="T117" s="140" t="e">
        <f>VLOOKUP(C117,'[3]明细表（最终)'!$T$3:$U$146,2,0)</f>
        <v>#N/A</v>
      </c>
      <c r="U117" s="140">
        <f>VLOOKUP(C117,'[4]2018年度千分制目标考核指标与评价说明表'!$S$3:$T$490,2,0)</f>
        <v>20181015</v>
      </c>
      <c r="V117" s="173">
        <f>VLOOKUP(C117,'[5]明细定稿 (2)'!$C$3:$H$445,6,0)</f>
        <v>43363</v>
      </c>
      <c r="W117" s="173" t="e">
        <f>VLOOKUP(C117,'[6]汇总明细表'!$T$4:$U$476,2,0)</f>
        <v>#N/A</v>
      </c>
      <c r="X117" s="173"/>
      <c r="Y117" s="97" t="s">
        <v>559</v>
      </c>
      <c r="Z117" s="97">
        <v>20190514</v>
      </c>
      <c r="AA117" s="140" t="str">
        <f t="shared" si="19"/>
        <v>肖慎光20190514</v>
      </c>
      <c r="AB117" s="140" t="str">
        <f t="shared" si="15"/>
        <v>50000</v>
      </c>
      <c r="AC117" s="140" t="str">
        <f t="shared" si="16"/>
        <v>羿超20171116</v>
      </c>
      <c r="AD117" s="175" t="s">
        <v>512</v>
      </c>
      <c r="AE117" s="175" t="s">
        <v>44</v>
      </c>
      <c r="AF117" s="175" t="s">
        <v>561</v>
      </c>
      <c r="AG117" s="175" t="s">
        <v>46</v>
      </c>
      <c r="AH117" s="140" t="str">
        <f t="shared" si="17"/>
        <v>4.35</v>
      </c>
      <c r="AI117" s="140" t="str">
        <f>VLOOKUP(C117,'[1]附件 系统外公开招考机关工作人员专业资格条件'!$H$4:$H$6155,1,0)</f>
        <v>肖慎光</v>
      </c>
      <c r="AJ117" s="140" t="e">
        <f>VLOOKUP(D117,'[1]附件 系统外公开招考机关工作人员专业资格条件'!$I$4:$I$6155,1,0)</f>
        <v>#N/A</v>
      </c>
    </row>
    <row r="118" spans="1:36" s="140" customFormat="1" ht="24.75" customHeight="1">
      <c r="A118" s="147">
        <v>116</v>
      </c>
      <c r="B118" s="97" t="s">
        <v>9</v>
      </c>
      <c r="C118" s="97" t="s">
        <v>562</v>
      </c>
      <c r="D118" s="152" t="s">
        <v>563</v>
      </c>
      <c r="E118" s="97">
        <v>50000</v>
      </c>
      <c r="F118" s="97" t="s">
        <v>556</v>
      </c>
      <c r="G118" s="153" t="s">
        <v>564</v>
      </c>
      <c r="H118" s="97" t="s">
        <v>56</v>
      </c>
      <c r="I118" s="162">
        <v>43647</v>
      </c>
      <c r="J118" s="162">
        <v>43738</v>
      </c>
      <c r="K118" s="97">
        <v>92</v>
      </c>
      <c r="L118" s="123">
        <v>4.35</v>
      </c>
      <c r="M118" s="115">
        <f t="shared" si="20"/>
        <v>555.8333333333334</v>
      </c>
      <c r="N118" s="160"/>
      <c r="P118" s="161">
        <v>20190701</v>
      </c>
      <c r="Q118" s="171">
        <f t="shared" si="12"/>
        <v>92</v>
      </c>
      <c r="R118" s="172">
        <f t="shared" si="13"/>
        <v>548.2191780821918</v>
      </c>
      <c r="S118" s="140">
        <f>VLOOKUP(C118,'[2]明细表（最终)'!$O$3:$P$155,2,0)</f>
        <v>20190630</v>
      </c>
      <c r="T118" s="140">
        <f>VLOOKUP(C118,'[3]明细表（最终)'!$T$3:$U$146,2,0)</f>
        <v>20190331</v>
      </c>
      <c r="U118" s="140">
        <f>VLOOKUP(C118,'[4]2018年度千分制目标考核指标与评价说明表'!$S$3:$T$490,2,0)</f>
        <v>20181123</v>
      </c>
      <c r="V118" s="173" t="e">
        <f>VLOOKUP(C118,'[5]明细定稿 (2)'!$C$3:$H$445,6,0)</f>
        <v>#N/A</v>
      </c>
      <c r="W118" s="173" t="e">
        <f>VLOOKUP(C118,'[6]汇总明细表'!$T$4:$U$476,2,0)</f>
        <v>#N/A</v>
      </c>
      <c r="X118" s="173"/>
      <c r="Y118" s="97" t="s">
        <v>562</v>
      </c>
      <c r="Z118" s="97">
        <v>20190301</v>
      </c>
      <c r="AA118" s="140" t="str">
        <f t="shared" si="19"/>
        <v>周杨20190301</v>
      </c>
      <c r="AB118" s="140" t="str">
        <f t="shared" si="15"/>
        <v>50000</v>
      </c>
      <c r="AC118" s="140" t="str">
        <f t="shared" si="16"/>
        <v>秦万禧20190118</v>
      </c>
      <c r="AD118" s="175" t="s">
        <v>253</v>
      </c>
      <c r="AE118" s="175" t="s">
        <v>44</v>
      </c>
      <c r="AF118" s="175" t="s">
        <v>565</v>
      </c>
      <c r="AG118" s="175" t="s">
        <v>46</v>
      </c>
      <c r="AH118" s="140" t="str">
        <f t="shared" si="17"/>
        <v>4.35</v>
      </c>
      <c r="AI118" s="140" t="str">
        <f>VLOOKUP(C118,'[1]附件 系统外公开招考机关工作人员专业资格条件'!$H$4:$H$6155,1,0)</f>
        <v>周杨</v>
      </c>
      <c r="AJ118" s="140" t="str">
        <f>VLOOKUP(D118,'[1]附件 系统外公开招考机关工作人员专业资格条件'!$I$4:$I$6155,1,0)</f>
        <v>430611198302165512</v>
      </c>
    </row>
    <row r="119" spans="1:36" s="140" customFormat="1" ht="24.75" customHeight="1">
      <c r="A119" s="147">
        <v>117</v>
      </c>
      <c r="B119" s="97" t="s">
        <v>9</v>
      </c>
      <c r="C119" s="97" t="s">
        <v>566</v>
      </c>
      <c r="D119" s="152" t="s">
        <v>567</v>
      </c>
      <c r="E119" s="97">
        <v>50000</v>
      </c>
      <c r="F119" s="97" t="s">
        <v>286</v>
      </c>
      <c r="G119" s="153" t="s">
        <v>287</v>
      </c>
      <c r="H119" s="97" t="s">
        <v>56</v>
      </c>
      <c r="I119" s="162">
        <v>43705</v>
      </c>
      <c r="J119" s="162">
        <v>43738</v>
      </c>
      <c r="K119" s="97">
        <v>34</v>
      </c>
      <c r="L119" s="123">
        <v>4.35</v>
      </c>
      <c r="M119" s="115">
        <f t="shared" si="20"/>
        <v>205.41666666666663</v>
      </c>
      <c r="N119" s="160"/>
      <c r="P119" s="161">
        <v>20190828</v>
      </c>
      <c r="Q119" s="171">
        <f t="shared" si="12"/>
        <v>34</v>
      </c>
      <c r="R119" s="172">
        <f t="shared" si="13"/>
        <v>202.60273972602738</v>
      </c>
      <c r="S119" s="140">
        <f>VLOOKUP(C119,'[2]明细表（最终)'!$O$3:$P$155,2,0)</f>
        <v>20190630</v>
      </c>
      <c r="T119" s="140">
        <f>VLOOKUP(C119,'[3]明细表（最终)'!$T$3:$U$146,2,0)</f>
        <v>20190331</v>
      </c>
      <c r="U119" s="140">
        <f>VLOOKUP(C119,'[4]2018年度千分制目标考核指标与评价说明表'!$S$3:$T$490,2,0)</f>
        <v>20181231</v>
      </c>
      <c r="V119" s="173">
        <f>VLOOKUP(C119,'[5]明细定稿 (2)'!$C$3:$H$445,6,0)</f>
        <v>43363</v>
      </c>
      <c r="W119" s="173">
        <f>VLOOKUP(C119,'[6]汇总明细表'!$T$4:$U$476,2,0)</f>
        <v>43089.9991724138</v>
      </c>
      <c r="X119" s="173"/>
      <c r="Y119" s="97" t="s">
        <v>566</v>
      </c>
      <c r="Z119" s="97">
        <v>20190828</v>
      </c>
      <c r="AA119" s="140" t="str">
        <f t="shared" si="19"/>
        <v>陈少钧20190828</v>
      </c>
      <c r="AB119" s="140" t="str">
        <f t="shared" si="15"/>
        <v>50000</v>
      </c>
      <c r="AC119" s="140" t="str">
        <f t="shared" si="16"/>
        <v>宋国庆20161104</v>
      </c>
      <c r="AD119" s="175" t="s">
        <v>568</v>
      </c>
      <c r="AE119" s="175" t="s">
        <v>44</v>
      </c>
      <c r="AF119" s="175" t="s">
        <v>569</v>
      </c>
      <c r="AG119" s="175" t="s">
        <v>46</v>
      </c>
      <c r="AH119" s="140">
        <f t="shared" si="17"/>
        <v>4.35</v>
      </c>
      <c r="AI119" s="140" t="str">
        <f>VLOOKUP(C119,'[1]附件 系统外公开招考机关工作人员专业资格条件'!$H$4:$H$6155,1,0)</f>
        <v>陈少钧</v>
      </c>
      <c r="AJ119" s="140" t="str">
        <f>VLOOKUP(D119,'[1]附件 系统外公开招考机关工作人员专业资格条件'!$I$4:$I$6155,1,0)</f>
        <v>430626197012287511</v>
      </c>
    </row>
    <row r="120" spans="1:36" s="140" customFormat="1" ht="24.75" customHeight="1">
      <c r="A120" s="147">
        <v>118</v>
      </c>
      <c r="B120" s="97" t="s">
        <v>9</v>
      </c>
      <c r="C120" s="97" t="s">
        <v>570</v>
      </c>
      <c r="D120" s="152" t="s">
        <v>571</v>
      </c>
      <c r="E120" s="97">
        <v>50000</v>
      </c>
      <c r="F120" s="97" t="s">
        <v>478</v>
      </c>
      <c r="G120" s="153" t="s">
        <v>479</v>
      </c>
      <c r="H120" s="97" t="s">
        <v>56</v>
      </c>
      <c r="I120" s="162">
        <v>43686</v>
      </c>
      <c r="J120" s="162">
        <v>43708</v>
      </c>
      <c r="K120" s="179">
        <v>23</v>
      </c>
      <c r="L120" s="123">
        <v>4.35</v>
      </c>
      <c r="M120" s="115">
        <f t="shared" si="20"/>
        <v>138.95833333333334</v>
      </c>
      <c r="N120" s="160"/>
      <c r="P120" s="161">
        <v>20190809</v>
      </c>
      <c r="Q120" s="171">
        <f t="shared" si="12"/>
        <v>23</v>
      </c>
      <c r="R120" s="172">
        <f t="shared" si="13"/>
        <v>137.05479452054794</v>
      </c>
      <c r="S120" s="140" t="e">
        <f>VLOOKUP(C120,'[2]明细表（最终)'!$O$3:$P$155,2,0)</f>
        <v>#N/A</v>
      </c>
      <c r="T120" s="140">
        <f>VLOOKUP(C120,'[3]明细表（最终)'!$T$3:$U$146,2,0)</f>
        <v>20190324</v>
      </c>
      <c r="U120" s="140">
        <f>VLOOKUP(C120,'[4]2018年度千分制目标考核指标与评价说明表'!$S$3:$T$490,2,0)</f>
        <v>20181231</v>
      </c>
      <c r="V120" s="173" t="e">
        <f>VLOOKUP(C120,'[5]明细定稿 (2)'!$C$3:$H$445,6,0)</f>
        <v>#N/A</v>
      </c>
      <c r="W120" s="140" t="e">
        <f>VLOOKUP(C120,'[6]汇总明细表'!$T$4:$U$476,2,0)</f>
        <v>#N/A</v>
      </c>
      <c r="Y120" s="97" t="s">
        <v>570</v>
      </c>
      <c r="Z120" s="97">
        <v>20190809</v>
      </c>
      <c r="AA120" s="140" t="str">
        <f t="shared" si="19"/>
        <v>庄健20190809</v>
      </c>
      <c r="AB120" s="140" t="str">
        <f t="shared" si="15"/>
        <v>50000</v>
      </c>
      <c r="AC120" s="140" t="str">
        <f t="shared" si="16"/>
        <v>黄新辉20161104</v>
      </c>
      <c r="AD120" s="175" t="s">
        <v>572</v>
      </c>
      <c r="AE120" s="175" t="s">
        <v>44</v>
      </c>
      <c r="AF120" s="175" t="s">
        <v>569</v>
      </c>
      <c r="AG120" s="175" t="s">
        <v>46</v>
      </c>
      <c r="AH120" s="140">
        <f t="shared" si="17"/>
        <v>4.35</v>
      </c>
      <c r="AI120" s="140" t="str">
        <f>VLOOKUP(C120,'[1]附件 系统外公开招考机关工作人员专业资格条件'!$H$4:$H$6155,1,0)</f>
        <v>庄健</v>
      </c>
      <c r="AJ120" s="140" t="str">
        <f>VLOOKUP(D120,'[1]附件 系统外公开招考机关工作人员专业资格条件'!$I$4:$I$6155,1,0)</f>
        <v>430626197409127591</v>
      </c>
    </row>
    <row r="121" spans="1:36" s="140" customFormat="1" ht="24.75" customHeight="1">
      <c r="A121" s="147">
        <v>119</v>
      </c>
      <c r="B121" s="97" t="s">
        <v>9</v>
      </c>
      <c r="C121" s="97" t="s">
        <v>573</v>
      </c>
      <c r="D121" s="201" t="s">
        <v>574</v>
      </c>
      <c r="E121" s="97">
        <v>50000</v>
      </c>
      <c r="F121" s="153">
        <v>42702</v>
      </c>
      <c r="G121" s="153">
        <v>43432</v>
      </c>
      <c r="H121" s="97" t="s">
        <v>41</v>
      </c>
      <c r="I121" s="162">
        <v>43067</v>
      </c>
      <c r="J121" s="162">
        <v>43427</v>
      </c>
      <c r="K121" s="97">
        <v>360</v>
      </c>
      <c r="L121" s="123">
        <v>4.75</v>
      </c>
      <c r="M121" s="115">
        <f t="shared" si="20"/>
        <v>2375</v>
      </c>
      <c r="N121" s="160" t="s">
        <v>575</v>
      </c>
      <c r="P121" s="161">
        <v>20171128</v>
      </c>
      <c r="Q121" s="171">
        <f t="shared" si="12"/>
        <v>361</v>
      </c>
      <c r="R121" s="172">
        <f t="shared" si="13"/>
        <v>2342.4657534246576</v>
      </c>
      <c r="S121" s="140" t="e">
        <f>VLOOKUP(C121,'[2]明细表（最终)'!$O$3:$P$155,2,0)</f>
        <v>#N/A</v>
      </c>
      <c r="T121" s="140" t="e">
        <f>VLOOKUP(C121,'[3]明细表（最终)'!$T$3:$U$146,2,0)</f>
        <v>#N/A</v>
      </c>
      <c r="U121" s="140">
        <f>VLOOKUP(C121,'[4]2018年度千分制目标考核指标与评价说明表'!$S$3:$T$490,2,0)</f>
        <v>20181123</v>
      </c>
      <c r="V121" s="173">
        <f>VLOOKUP(C121,'[5]明细定稿 (2)'!$C$3:$H$445,6,0)</f>
        <v>43363</v>
      </c>
      <c r="W121" s="140" t="e">
        <f>VLOOKUP(C121,'[6]汇总明细表'!$T$4:$U$476,2,0)</f>
        <v>#N/A</v>
      </c>
      <c r="Y121" s="97" t="s">
        <v>573</v>
      </c>
      <c r="Z121" s="97">
        <v>20161128</v>
      </c>
      <c r="AA121" s="140" t="str">
        <f t="shared" si="19"/>
        <v>江元秀20161128</v>
      </c>
      <c r="AB121" s="140" t="str">
        <f t="shared" si="15"/>
        <v>50000</v>
      </c>
      <c r="AC121" s="140" t="str">
        <f t="shared" si="16"/>
        <v>周连喜20161104</v>
      </c>
      <c r="AD121" s="175" t="s">
        <v>576</v>
      </c>
      <c r="AE121" s="175" t="s">
        <v>44</v>
      </c>
      <c r="AF121" s="175" t="s">
        <v>569</v>
      </c>
      <c r="AG121" s="175" t="s">
        <v>46</v>
      </c>
      <c r="AH121" s="140" t="str">
        <f t="shared" si="17"/>
        <v>4.75</v>
      </c>
      <c r="AI121" s="140" t="str">
        <f>VLOOKUP(C121,'[1]附件 系统外公开招考机关工作人员专业资格条件'!$H$4:$H$6155,1,0)</f>
        <v>江元秀</v>
      </c>
      <c r="AJ121" s="140" t="str">
        <f>VLOOKUP(D121,'[1]附件 系统外公开招考机关工作人员专业资格条件'!$I$4:$I$6155,1,0)</f>
        <v>430611196607015540</v>
      </c>
    </row>
    <row r="122" spans="1:36" s="140" customFormat="1" ht="24.75" customHeight="1">
      <c r="A122" s="147">
        <v>120</v>
      </c>
      <c r="B122" s="97" t="s">
        <v>9</v>
      </c>
      <c r="C122" s="179" t="s">
        <v>577</v>
      </c>
      <c r="D122" s="201" t="s">
        <v>578</v>
      </c>
      <c r="E122" s="97">
        <v>50000</v>
      </c>
      <c r="F122" s="153">
        <v>42703</v>
      </c>
      <c r="G122" s="153">
        <v>43433</v>
      </c>
      <c r="H122" s="97" t="s">
        <v>41</v>
      </c>
      <c r="I122" s="162">
        <v>43068</v>
      </c>
      <c r="J122" s="162">
        <v>43427</v>
      </c>
      <c r="K122" s="97">
        <v>359</v>
      </c>
      <c r="L122" s="123">
        <v>4.75</v>
      </c>
      <c r="M122" s="115">
        <f t="shared" si="20"/>
        <v>2368.402777777778</v>
      </c>
      <c r="N122" s="160" t="s">
        <v>575</v>
      </c>
      <c r="P122" s="161">
        <v>20171129</v>
      </c>
      <c r="Q122" s="171">
        <f t="shared" si="12"/>
        <v>360</v>
      </c>
      <c r="R122" s="172">
        <f t="shared" si="13"/>
        <v>2335.958904109589</v>
      </c>
      <c r="S122" s="140" t="e">
        <f>VLOOKUP(C122,'[2]明细表（最终)'!$O$3:$P$155,2,0)</f>
        <v>#N/A</v>
      </c>
      <c r="T122" s="140" t="e">
        <f>VLOOKUP(C122,'[3]明细表（最终)'!$T$3:$U$146,2,0)</f>
        <v>#N/A</v>
      </c>
      <c r="U122" s="140">
        <f>VLOOKUP(C122,'[4]2018年度千分制目标考核指标与评价说明表'!$S$3:$T$490,2,0)</f>
        <v>20171215</v>
      </c>
      <c r="V122" s="173" t="e">
        <f>VLOOKUP(C122,'[5]明细定稿 (2)'!$C$3:$H$445,6,0)</f>
        <v>#N/A</v>
      </c>
      <c r="W122" s="140" t="e">
        <f>VLOOKUP(C122,'[6]汇总明细表'!$T$4:$U$476,2,0)</f>
        <v>#N/A</v>
      </c>
      <c r="Y122" s="97" t="s">
        <v>577</v>
      </c>
      <c r="Z122" s="97">
        <v>20161129</v>
      </c>
      <c r="AA122" s="140" t="str">
        <f t="shared" si="19"/>
        <v>郑金莲20161129</v>
      </c>
      <c r="AB122" s="140" t="str">
        <f t="shared" si="15"/>
        <v>50000</v>
      </c>
      <c r="AC122" s="140" t="str">
        <f t="shared" si="16"/>
        <v>颜小署20161104</v>
      </c>
      <c r="AD122" s="175" t="s">
        <v>579</v>
      </c>
      <c r="AE122" s="175" t="s">
        <v>44</v>
      </c>
      <c r="AF122" s="175" t="s">
        <v>569</v>
      </c>
      <c r="AG122" s="175" t="s">
        <v>46</v>
      </c>
      <c r="AH122" s="140" t="str">
        <f t="shared" si="17"/>
        <v>4.75</v>
      </c>
      <c r="AI122" s="140" t="e">
        <f>VLOOKUP(C122,'[1]附件 系统外公开招考机关工作人员专业资格条件'!$H$4:$H$6155,1,0)</f>
        <v>#N/A</v>
      </c>
      <c r="AJ122" s="140" t="e">
        <f>VLOOKUP(D122,'[1]附件 系统外公开招考机关工作人员专业资格条件'!$I$4:$I$6155,1,0)</f>
        <v>#N/A</v>
      </c>
    </row>
    <row r="123" spans="1:36" s="140" customFormat="1" ht="24.75" customHeight="1">
      <c r="A123" s="147">
        <v>121</v>
      </c>
      <c r="B123" s="97" t="s">
        <v>7</v>
      </c>
      <c r="C123" s="97" t="s">
        <v>580</v>
      </c>
      <c r="D123" s="152" t="s">
        <v>581</v>
      </c>
      <c r="E123" s="97" t="s">
        <v>74</v>
      </c>
      <c r="F123" s="153" t="s">
        <v>582</v>
      </c>
      <c r="G123" s="153" t="s">
        <v>401</v>
      </c>
      <c r="H123" s="97" t="s">
        <v>118</v>
      </c>
      <c r="I123" s="162">
        <v>43647</v>
      </c>
      <c r="J123" s="162">
        <v>43738</v>
      </c>
      <c r="K123" s="97">
        <f aca="true" t="shared" si="21" ref="K123:K142">J123-I123</f>
        <v>91</v>
      </c>
      <c r="L123" s="123">
        <v>4.75</v>
      </c>
      <c r="M123" s="115">
        <f t="shared" si="20"/>
        <v>480.2777777777778</v>
      </c>
      <c r="N123" s="160"/>
      <c r="P123" s="161">
        <v>20190701</v>
      </c>
      <c r="Q123" s="171">
        <f t="shared" si="12"/>
        <v>92</v>
      </c>
      <c r="R123" s="172">
        <f t="shared" si="13"/>
        <v>473.6986301369863</v>
      </c>
      <c r="S123" s="140" t="str">
        <f>VLOOKUP(C123,'[2]明细表（最终)'!$O$3:$P$155,2,0)</f>
        <v>20190630</v>
      </c>
      <c r="T123" s="140">
        <f>VLOOKUP(C123,'[3]明细表（最终)'!$T$3:$U$146,2,0)</f>
        <v>20190331</v>
      </c>
      <c r="U123" s="140">
        <f>VLOOKUP(C123,'[4]2018年度千分制目标考核指标与评价说明表'!$S$3:$T$490,2,0)</f>
        <v>20181231</v>
      </c>
      <c r="V123" s="173">
        <f>VLOOKUP(C123,'[5]明细定稿 (2)'!$C$3:$H$445,6,0)</f>
        <v>43363</v>
      </c>
      <c r="W123" s="173">
        <f>VLOOKUP(C123,'[6]汇总明细表'!$T$4:$U$476,2,0)</f>
        <v>43250</v>
      </c>
      <c r="X123" s="173"/>
      <c r="Y123" s="97" t="s">
        <v>580</v>
      </c>
      <c r="Z123" s="97">
        <v>20170711</v>
      </c>
      <c r="AA123" s="140" t="str">
        <f t="shared" si="19"/>
        <v>金友志20170711</v>
      </c>
      <c r="AB123" s="140" t="str">
        <f t="shared" si="15"/>
        <v>40000</v>
      </c>
      <c r="AC123" s="140" t="str">
        <f t="shared" si="16"/>
        <v>熊志元20161104</v>
      </c>
      <c r="AD123" s="175" t="s">
        <v>583</v>
      </c>
      <c r="AE123" s="175" t="s">
        <v>44</v>
      </c>
      <c r="AF123" s="175" t="s">
        <v>569</v>
      </c>
      <c r="AG123" s="175" t="s">
        <v>46</v>
      </c>
      <c r="AH123" s="140" t="str">
        <f t="shared" si="17"/>
        <v>4.75</v>
      </c>
      <c r="AI123" s="140" t="str">
        <f>VLOOKUP(C123,'[1]附件 系统外公开招考机关工作人员专业资格条件'!$H$4:$H$6155,1,0)</f>
        <v>金友志</v>
      </c>
      <c r="AJ123" s="140" t="str">
        <f>VLOOKUP(D123,'[1]附件 系统外公开招考机关工作人员专业资格条件'!$I$4:$I$6155,1,0)</f>
        <v>430611197302095054</v>
      </c>
    </row>
    <row r="124" spans="1:36" s="140" customFormat="1" ht="24.75" customHeight="1">
      <c r="A124" s="147">
        <v>122</v>
      </c>
      <c r="B124" s="97" t="s">
        <v>7</v>
      </c>
      <c r="C124" s="97" t="s">
        <v>584</v>
      </c>
      <c r="D124" s="152" t="s">
        <v>585</v>
      </c>
      <c r="E124" s="97" t="s">
        <v>60</v>
      </c>
      <c r="F124" s="153" t="s">
        <v>586</v>
      </c>
      <c r="G124" s="153" t="s">
        <v>587</v>
      </c>
      <c r="H124" s="97" t="s">
        <v>118</v>
      </c>
      <c r="I124" s="162">
        <v>43647</v>
      </c>
      <c r="J124" s="162">
        <v>43738</v>
      </c>
      <c r="K124" s="97">
        <f t="shared" si="21"/>
        <v>91</v>
      </c>
      <c r="L124" s="123">
        <v>4.75</v>
      </c>
      <c r="M124" s="115">
        <f t="shared" si="20"/>
        <v>600.3472222222222</v>
      </c>
      <c r="N124" s="160"/>
      <c r="P124" s="161">
        <v>20190701</v>
      </c>
      <c r="Q124" s="171">
        <f t="shared" si="12"/>
        <v>92</v>
      </c>
      <c r="R124" s="172">
        <f t="shared" si="13"/>
        <v>592.1232876712329</v>
      </c>
      <c r="S124" s="140" t="str">
        <f>VLOOKUP(C124,'[2]明细表（最终)'!$O$3:$P$155,2,0)</f>
        <v>20190630</v>
      </c>
      <c r="T124" s="140">
        <f>VLOOKUP(C124,'[3]明细表（最终)'!$T$3:$U$146,2,0)</f>
        <v>20190331</v>
      </c>
      <c r="U124" s="140">
        <f>VLOOKUP(C124,'[4]2018年度千分制目标考核指标与评价说明表'!$S$3:$T$490,2,0)</f>
        <v>20181231</v>
      </c>
      <c r="V124" s="173">
        <f>VLOOKUP(C124,'[5]明细定稿 (2)'!$C$3:$H$445,6,0)</f>
        <v>43363</v>
      </c>
      <c r="W124" s="173">
        <f>VLOOKUP(C124,'[6]汇总明细表'!$T$4:$U$476,2,0)</f>
        <v>43250</v>
      </c>
      <c r="X124" s="173"/>
      <c r="Y124" s="97" t="s">
        <v>584</v>
      </c>
      <c r="Z124" s="97">
        <v>20170726</v>
      </c>
      <c r="AA124" s="140" t="str">
        <f t="shared" si="19"/>
        <v>丁传义20170726</v>
      </c>
      <c r="AB124" s="140" t="str">
        <f t="shared" si="15"/>
        <v>50000</v>
      </c>
      <c r="AC124" s="140" t="str">
        <f t="shared" si="16"/>
        <v>代国贞20161110</v>
      </c>
      <c r="AD124" s="175" t="s">
        <v>588</v>
      </c>
      <c r="AE124" s="175" t="s">
        <v>44</v>
      </c>
      <c r="AF124" s="175" t="s">
        <v>415</v>
      </c>
      <c r="AG124" s="175" t="s">
        <v>46</v>
      </c>
      <c r="AH124" s="140" t="str">
        <f t="shared" si="17"/>
        <v>4.75</v>
      </c>
      <c r="AI124" s="140" t="str">
        <f>VLOOKUP(C124,'[1]附件 系统外公开招考机关工作人员专业资格条件'!$H$4:$H$6155,1,0)</f>
        <v>丁传义</v>
      </c>
      <c r="AJ124" s="140" t="str">
        <f>VLOOKUP(D124,'[1]附件 系统外公开招考机关工作人员专业资格条件'!$I$4:$I$6155,1,0)</f>
        <v>430611196306095559</v>
      </c>
    </row>
    <row r="125" spans="1:36" s="140" customFormat="1" ht="24.75" customHeight="1">
      <c r="A125" s="147">
        <v>123</v>
      </c>
      <c r="B125" s="97" t="s">
        <v>7</v>
      </c>
      <c r="C125" s="97" t="s">
        <v>589</v>
      </c>
      <c r="D125" s="152" t="s">
        <v>590</v>
      </c>
      <c r="E125" s="97" t="s">
        <v>60</v>
      </c>
      <c r="F125" s="153" t="s">
        <v>591</v>
      </c>
      <c r="G125" s="153" t="s">
        <v>592</v>
      </c>
      <c r="H125" s="97" t="s">
        <v>41</v>
      </c>
      <c r="I125" s="162">
        <v>43647</v>
      </c>
      <c r="J125" s="162">
        <v>43738</v>
      </c>
      <c r="K125" s="97">
        <f t="shared" si="21"/>
        <v>91</v>
      </c>
      <c r="L125" s="123">
        <v>4.75</v>
      </c>
      <c r="M125" s="115">
        <f t="shared" si="20"/>
        <v>600.3472222222222</v>
      </c>
      <c r="N125" s="160"/>
      <c r="P125" s="161">
        <v>20190701</v>
      </c>
      <c r="Q125" s="171">
        <f t="shared" si="12"/>
        <v>92</v>
      </c>
      <c r="R125" s="172">
        <f t="shared" si="13"/>
        <v>592.1232876712329</v>
      </c>
      <c r="S125" s="140" t="str">
        <f>VLOOKUP(C125,'[2]明细表（最终)'!$O$3:$P$155,2,0)</f>
        <v>20190630</v>
      </c>
      <c r="T125" s="140">
        <f>VLOOKUP(C125,'[3]明细表（最终)'!$T$3:$U$146,2,0)</f>
        <v>20190331</v>
      </c>
      <c r="U125" s="140">
        <f>VLOOKUP(C125,'[4]2018年度千分制目标考核指标与评价说明表'!$S$3:$T$490,2,0)</f>
        <v>20181231</v>
      </c>
      <c r="V125" s="173">
        <f>VLOOKUP(C125,'[5]明细定稿 (2)'!$C$3:$H$445,6,0)</f>
        <v>43363</v>
      </c>
      <c r="W125" s="173">
        <f>VLOOKUP(C125,'[6]汇总明细表'!$T$4:$U$476,2,0)</f>
        <v>43250</v>
      </c>
      <c r="X125" s="173"/>
      <c r="Y125" s="97" t="s">
        <v>589</v>
      </c>
      <c r="Z125" s="97">
        <v>20171026</v>
      </c>
      <c r="AA125" s="140" t="str">
        <f t="shared" si="19"/>
        <v>陈传祖20171026</v>
      </c>
      <c r="AB125" s="140" t="str">
        <f t="shared" si="15"/>
        <v>50000</v>
      </c>
      <c r="AC125" s="140" t="str">
        <f t="shared" si="16"/>
        <v>谢军20161209</v>
      </c>
      <c r="AD125" s="175" t="s">
        <v>593</v>
      </c>
      <c r="AE125" s="175" t="s">
        <v>44</v>
      </c>
      <c r="AF125" s="175" t="s">
        <v>594</v>
      </c>
      <c r="AG125" s="175" t="s">
        <v>46</v>
      </c>
      <c r="AH125" s="140" t="str">
        <f t="shared" si="17"/>
        <v>4.75</v>
      </c>
      <c r="AI125" s="140" t="str">
        <f>VLOOKUP(C125,'[1]附件 系统外公开招考机关工作人员专业资格条件'!$H$4:$H$6155,1,0)</f>
        <v>陈传祖</v>
      </c>
      <c r="AJ125" s="140" t="str">
        <f>VLOOKUP(D125,'[1]附件 系统外公开招考机关工作人员专业资格条件'!$I$4:$I$6155,1,0)</f>
        <v>430611195902285012</v>
      </c>
    </row>
    <row r="126" spans="1:36" s="140" customFormat="1" ht="24.75" customHeight="1">
      <c r="A126" s="147">
        <v>124</v>
      </c>
      <c r="B126" s="97" t="s">
        <v>7</v>
      </c>
      <c r="C126" s="97" t="s">
        <v>595</v>
      </c>
      <c r="D126" s="152" t="s">
        <v>596</v>
      </c>
      <c r="E126" s="97" t="s">
        <v>129</v>
      </c>
      <c r="F126" s="153" t="s">
        <v>597</v>
      </c>
      <c r="G126" s="153" t="s">
        <v>598</v>
      </c>
      <c r="H126" s="97" t="s">
        <v>41</v>
      </c>
      <c r="I126" s="162">
        <v>43647</v>
      </c>
      <c r="J126" s="162">
        <v>43738</v>
      </c>
      <c r="K126" s="97">
        <f t="shared" si="21"/>
        <v>91</v>
      </c>
      <c r="L126" s="123">
        <v>4.75</v>
      </c>
      <c r="M126" s="115">
        <f t="shared" si="20"/>
        <v>240.1388888888889</v>
      </c>
      <c r="N126" s="160"/>
      <c r="P126" s="161">
        <v>20190701</v>
      </c>
      <c r="Q126" s="171">
        <f t="shared" si="12"/>
        <v>92</v>
      </c>
      <c r="R126" s="172">
        <f t="shared" si="13"/>
        <v>236.84931506849315</v>
      </c>
      <c r="S126" s="140" t="str">
        <f>VLOOKUP(C126,'[2]明细表（最终)'!$O$3:$P$155,2,0)</f>
        <v>20190630</v>
      </c>
      <c r="T126" s="140">
        <f>VLOOKUP(C126,'[3]明细表（最终)'!$T$3:$U$146,2,0)</f>
        <v>20190331</v>
      </c>
      <c r="U126" s="140">
        <f>VLOOKUP(C126,'[4]2018年度千分制目标考核指标与评价说明表'!$S$3:$T$490,2,0)</f>
        <v>20181231</v>
      </c>
      <c r="V126" s="173">
        <f>VLOOKUP(C126,'[5]明细定稿 (2)'!$C$3:$H$445,6,0)</f>
        <v>43363</v>
      </c>
      <c r="W126" s="173">
        <f>VLOOKUP(C126,'[6]汇总明细表'!$T$4:$U$476,2,0)</f>
        <v>43250</v>
      </c>
      <c r="X126" s="173"/>
      <c r="Y126" s="97" t="s">
        <v>595</v>
      </c>
      <c r="Z126" s="97">
        <v>20171031</v>
      </c>
      <c r="AA126" s="140" t="str">
        <f t="shared" si="19"/>
        <v>杨坤城20171031</v>
      </c>
      <c r="AB126" s="140" t="str">
        <f t="shared" si="15"/>
        <v>20000</v>
      </c>
      <c r="AC126" s="140" t="str">
        <f t="shared" si="16"/>
        <v>秦万禧20171023</v>
      </c>
      <c r="AD126" s="175" t="s">
        <v>253</v>
      </c>
      <c r="AE126" s="175" t="s">
        <v>122</v>
      </c>
      <c r="AF126" s="175" t="s">
        <v>247</v>
      </c>
      <c r="AG126" s="175" t="s">
        <v>46</v>
      </c>
      <c r="AH126" s="140" t="str">
        <f t="shared" si="17"/>
        <v>4.75</v>
      </c>
      <c r="AI126" s="140" t="str">
        <f>VLOOKUP(C126,'[1]附件 系统外公开招考机关工作人员专业资格条件'!$H$4:$H$6155,1,0)</f>
        <v>杨坤城</v>
      </c>
      <c r="AJ126" s="140" t="str">
        <f>VLOOKUP(D126,'[1]附件 系统外公开招考机关工作人员专业资格条件'!$I$4:$I$6155,1,0)</f>
        <v>430611196508275013</v>
      </c>
    </row>
    <row r="127" spans="1:36" s="140" customFormat="1" ht="24.75" customHeight="1">
      <c r="A127" s="147">
        <v>125</v>
      </c>
      <c r="B127" s="97" t="s">
        <v>7</v>
      </c>
      <c r="C127" s="97" t="s">
        <v>599</v>
      </c>
      <c r="D127" s="152" t="s">
        <v>600</v>
      </c>
      <c r="E127" s="97" t="s">
        <v>60</v>
      </c>
      <c r="F127" s="153" t="s">
        <v>597</v>
      </c>
      <c r="G127" s="153" t="s">
        <v>601</v>
      </c>
      <c r="H127" s="97" t="s">
        <v>41</v>
      </c>
      <c r="I127" s="162">
        <v>43647</v>
      </c>
      <c r="J127" s="162">
        <v>43738</v>
      </c>
      <c r="K127" s="97">
        <f t="shared" si="21"/>
        <v>91</v>
      </c>
      <c r="L127" s="123">
        <v>4.75</v>
      </c>
      <c r="M127" s="115">
        <f t="shared" si="20"/>
        <v>600.3472222222222</v>
      </c>
      <c r="N127" s="160"/>
      <c r="P127" s="161">
        <v>20190701</v>
      </c>
      <c r="Q127" s="171">
        <f t="shared" si="12"/>
        <v>92</v>
      </c>
      <c r="R127" s="172">
        <f t="shared" si="13"/>
        <v>592.1232876712329</v>
      </c>
      <c r="S127" s="140" t="str">
        <f>VLOOKUP(C127,'[2]明细表（最终)'!$O$3:$P$155,2,0)</f>
        <v>20190630</v>
      </c>
      <c r="T127" s="140">
        <f>VLOOKUP(C127,'[3]明细表（最终)'!$T$3:$U$146,2,0)</f>
        <v>20190331</v>
      </c>
      <c r="U127" s="140">
        <f>VLOOKUP(C127,'[4]2018年度千分制目标考核指标与评价说明表'!$S$3:$T$490,2,0)</f>
        <v>20181231</v>
      </c>
      <c r="V127" s="173">
        <f>VLOOKUP(C127,'[5]明细定稿 (2)'!$C$3:$H$445,6,0)</f>
        <v>43363</v>
      </c>
      <c r="W127" s="173">
        <f>VLOOKUP(C127,'[6]汇总明细表'!$T$4:$U$476,2,0)</f>
        <v>43250</v>
      </c>
      <c r="X127" s="173"/>
      <c r="Y127" s="97" t="s">
        <v>599</v>
      </c>
      <c r="Z127" s="97">
        <v>20171031</v>
      </c>
      <c r="AA127" s="140" t="str">
        <f t="shared" si="19"/>
        <v>刘兵20171031</v>
      </c>
      <c r="AB127" s="140" t="str">
        <f t="shared" si="15"/>
        <v>50000</v>
      </c>
      <c r="AC127" s="140" t="str">
        <f t="shared" si="16"/>
        <v>龙月红20171025</v>
      </c>
      <c r="AD127" s="175" t="s">
        <v>602</v>
      </c>
      <c r="AE127" s="175" t="s">
        <v>122</v>
      </c>
      <c r="AF127" s="175" t="s">
        <v>45</v>
      </c>
      <c r="AG127" s="175" t="s">
        <v>46</v>
      </c>
      <c r="AH127" s="140" t="str">
        <f t="shared" si="17"/>
        <v>4.75</v>
      </c>
      <c r="AI127" s="140" t="str">
        <f>VLOOKUP(C127,'[1]附件 系统外公开招考机关工作人员专业资格条件'!$H$4:$H$6155,1,0)</f>
        <v>刘兵</v>
      </c>
      <c r="AJ127" s="140" t="e">
        <f>VLOOKUP(D127,'[1]附件 系统外公开招考机关工作人员专业资格条件'!$I$4:$I$6155,1,0)</f>
        <v>#N/A</v>
      </c>
    </row>
    <row r="128" spans="1:36" s="140" customFormat="1" ht="24.75" customHeight="1">
      <c r="A128" s="147">
        <v>126</v>
      </c>
      <c r="B128" s="97" t="s">
        <v>7</v>
      </c>
      <c r="C128" s="97" t="s">
        <v>603</v>
      </c>
      <c r="D128" s="152" t="s">
        <v>604</v>
      </c>
      <c r="E128" s="97" t="s">
        <v>60</v>
      </c>
      <c r="F128" s="153" t="s">
        <v>605</v>
      </c>
      <c r="G128" s="153" t="s">
        <v>55</v>
      </c>
      <c r="H128" s="97" t="s">
        <v>41</v>
      </c>
      <c r="I128" s="162">
        <v>43647</v>
      </c>
      <c r="J128" s="162">
        <v>43738</v>
      </c>
      <c r="K128" s="97">
        <f t="shared" si="21"/>
        <v>91</v>
      </c>
      <c r="L128" s="123">
        <v>4.75</v>
      </c>
      <c r="M128" s="115">
        <f t="shared" si="20"/>
        <v>600.3472222222222</v>
      </c>
      <c r="N128" s="160"/>
      <c r="P128" s="161">
        <v>20190701</v>
      </c>
      <c r="Q128" s="171">
        <f t="shared" si="12"/>
        <v>92</v>
      </c>
      <c r="R128" s="172">
        <f t="shared" si="13"/>
        <v>592.1232876712329</v>
      </c>
      <c r="S128" s="140" t="str">
        <f>VLOOKUP(C128,'[2]明细表（最终)'!$O$3:$P$155,2,0)</f>
        <v>20190630</v>
      </c>
      <c r="T128" s="140">
        <f>VLOOKUP(C128,'[3]明细表（最终)'!$T$3:$U$146,2,0)</f>
        <v>20190331</v>
      </c>
      <c r="U128" s="140">
        <f>VLOOKUP(C128,'[4]2018年度千分制目标考核指标与评价说明表'!$S$3:$T$490,2,0)</f>
        <v>20181231</v>
      </c>
      <c r="V128" s="173">
        <f>VLOOKUP(C128,'[5]明细定稿 (2)'!$C$3:$H$445,6,0)</f>
        <v>43363</v>
      </c>
      <c r="W128" s="173">
        <f>VLOOKUP(C128,'[6]汇总明细表'!$T$4:$U$476,2,0)</f>
        <v>43219</v>
      </c>
      <c r="X128" s="173"/>
      <c r="Y128" s="97" t="s">
        <v>603</v>
      </c>
      <c r="Z128" s="97">
        <v>20171101</v>
      </c>
      <c r="AA128" s="140" t="str">
        <f t="shared" si="19"/>
        <v>段孝江20171101</v>
      </c>
      <c r="AB128" s="140" t="str">
        <f t="shared" si="15"/>
        <v>50000</v>
      </c>
      <c r="AC128" s="140" t="str">
        <f t="shared" si="16"/>
        <v>王冬华20171025</v>
      </c>
      <c r="AD128" s="175" t="s">
        <v>606</v>
      </c>
      <c r="AE128" s="175" t="s">
        <v>122</v>
      </c>
      <c r="AF128" s="175" t="s">
        <v>45</v>
      </c>
      <c r="AG128" s="175" t="s">
        <v>46</v>
      </c>
      <c r="AH128" s="140" t="str">
        <f t="shared" si="17"/>
        <v>4.75</v>
      </c>
      <c r="AI128" s="140" t="str">
        <f>VLOOKUP(C128,'[1]附件 系统外公开招考机关工作人员专业资格条件'!$H$4:$H$6155,1,0)</f>
        <v>段孝江</v>
      </c>
      <c r="AJ128" s="140" t="str">
        <f>VLOOKUP(D128,'[1]附件 系统外公开招考机关工作人员专业资格条件'!$I$4:$I$6155,1,0)</f>
        <v>430611197312185037</v>
      </c>
    </row>
    <row r="129" spans="1:36" s="140" customFormat="1" ht="24.75" customHeight="1">
      <c r="A129" s="147">
        <v>127</v>
      </c>
      <c r="B129" s="97" t="s">
        <v>7</v>
      </c>
      <c r="C129" s="97" t="s">
        <v>607</v>
      </c>
      <c r="D129" s="152" t="s">
        <v>608</v>
      </c>
      <c r="E129" s="97" t="s">
        <v>129</v>
      </c>
      <c r="F129" s="153" t="s">
        <v>609</v>
      </c>
      <c r="G129" s="153" t="s">
        <v>610</v>
      </c>
      <c r="H129" s="97" t="s">
        <v>41</v>
      </c>
      <c r="I129" s="162">
        <v>43647</v>
      </c>
      <c r="J129" s="162">
        <v>43738</v>
      </c>
      <c r="K129" s="97">
        <f t="shared" si="21"/>
        <v>91</v>
      </c>
      <c r="L129" s="123">
        <v>4.75</v>
      </c>
      <c r="M129" s="115">
        <f t="shared" si="20"/>
        <v>240.1388888888889</v>
      </c>
      <c r="N129" s="160"/>
      <c r="P129" s="161">
        <v>20190701</v>
      </c>
      <c r="Q129" s="171">
        <f t="shared" si="12"/>
        <v>92</v>
      </c>
      <c r="R129" s="172">
        <f t="shared" si="13"/>
        <v>236.84931506849315</v>
      </c>
      <c r="S129" s="140" t="str">
        <f>VLOOKUP(C129,'[2]明细表（最终)'!$O$3:$P$155,2,0)</f>
        <v>20190630</v>
      </c>
      <c r="T129" s="140">
        <f>VLOOKUP(C129,'[3]明细表（最终)'!$T$3:$U$146,2,0)</f>
        <v>20190331</v>
      </c>
      <c r="U129" s="140">
        <f>VLOOKUP(C129,'[4]2018年度千分制目标考核指标与评价说明表'!$S$3:$T$490,2,0)</f>
        <v>20181231</v>
      </c>
      <c r="V129" s="173">
        <f>VLOOKUP(C129,'[5]明细定稿 (2)'!$C$3:$H$445,6,0)</f>
        <v>43363</v>
      </c>
      <c r="W129" s="173">
        <f>VLOOKUP(C129,'[6]汇总明细表'!$T$4:$U$476,2,0)</f>
        <v>43250</v>
      </c>
      <c r="X129" s="173"/>
      <c r="Y129" s="97" t="s">
        <v>607</v>
      </c>
      <c r="Z129" s="97">
        <v>20171102</v>
      </c>
      <c r="AA129" s="140" t="str">
        <f t="shared" si="19"/>
        <v>胡小祥20171102</v>
      </c>
      <c r="AB129" s="140" t="str">
        <f t="shared" si="15"/>
        <v>20000</v>
      </c>
      <c r="AC129" s="140" t="str">
        <f t="shared" si="16"/>
        <v>戴岳春20171025</v>
      </c>
      <c r="AD129" s="175" t="s">
        <v>611</v>
      </c>
      <c r="AE129" s="175" t="s">
        <v>122</v>
      </c>
      <c r="AF129" s="175" t="s">
        <v>45</v>
      </c>
      <c r="AG129" s="175" t="s">
        <v>46</v>
      </c>
      <c r="AH129" s="140" t="str">
        <f t="shared" si="17"/>
        <v>4.75</v>
      </c>
      <c r="AI129" s="140" t="str">
        <f>VLOOKUP(C129,'[1]附件 系统外公开招考机关工作人员专业资格条件'!$H$4:$H$6155,1,0)</f>
        <v>胡小祥</v>
      </c>
      <c r="AJ129" s="140" t="e">
        <f>VLOOKUP(D129,'[1]附件 系统外公开招考机关工作人员专业资格条件'!$I$4:$I$6155,1,0)</f>
        <v>#N/A</v>
      </c>
    </row>
    <row r="130" spans="1:36" s="140" customFormat="1" ht="24.75" customHeight="1">
      <c r="A130" s="147">
        <v>128</v>
      </c>
      <c r="B130" s="97" t="s">
        <v>7</v>
      </c>
      <c r="C130" s="97" t="s">
        <v>612</v>
      </c>
      <c r="D130" s="152" t="s">
        <v>613</v>
      </c>
      <c r="E130" s="97" t="s">
        <v>38</v>
      </c>
      <c r="F130" s="153" t="s">
        <v>614</v>
      </c>
      <c r="G130" s="153" t="s">
        <v>207</v>
      </c>
      <c r="H130" s="97" t="s">
        <v>41</v>
      </c>
      <c r="I130" s="162">
        <v>43647</v>
      </c>
      <c r="J130" s="162">
        <v>43738</v>
      </c>
      <c r="K130" s="97">
        <f t="shared" si="21"/>
        <v>91</v>
      </c>
      <c r="L130" s="123">
        <v>4.75</v>
      </c>
      <c r="M130" s="115">
        <f t="shared" si="20"/>
        <v>360.20833333333337</v>
      </c>
      <c r="N130" s="160"/>
      <c r="P130" s="161">
        <v>20190701</v>
      </c>
      <c r="Q130" s="171">
        <f t="shared" si="12"/>
        <v>92</v>
      </c>
      <c r="R130" s="172">
        <f t="shared" si="13"/>
        <v>355.2739726027397</v>
      </c>
      <c r="S130" s="140" t="str">
        <f>VLOOKUP(C130,'[2]明细表（最终)'!$O$3:$P$155,2,0)</f>
        <v>20190630</v>
      </c>
      <c r="T130" s="140">
        <f>VLOOKUP(C130,'[3]明细表（最终)'!$T$3:$U$146,2,0)</f>
        <v>20190331</v>
      </c>
      <c r="U130" s="140">
        <f>VLOOKUP(C130,'[4]2018年度千分制目标考核指标与评价说明表'!$S$3:$T$490,2,0)</f>
        <v>20181231</v>
      </c>
      <c r="V130" s="173">
        <f>VLOOKUP(C130,'[5]明细定稿 (2)'!$C$3:$H$445,6,0)</f>
        <v>43363</v>
      </c>
      <c r="W130" s="173">
        <f>VLOOKUP(C130,'[6]汇总明细表'!$T$4:$U$476,2,0)</f>
        <v>43207</v>
      </c>
      <c r="X130" s="173"/>
      <c r="Y130" s="97" t="s">
        <v>612</v>
      </c>
      <c r="Z130" s="97">
        <v>20171106</v>
      </c>
      <c r="AA130" s="140" t="str">
        <f t="shared" si="19"/>
        <v>王兴国20171106</v>
      </c>
      <c r="AB130" s="140" t="str">
        <f t="shared" si="15"/>
        <v>30000</v>
      </c>
      <c r="AC130" s="140" t="str">
        <f t="shared" si="16"/>
        <v>张如峰20171026</v>
      </c>
      <c r="AD130" s="175" t="s">
        <v>615</v>
      </c>
      <c r="AE130" s="175" t="s">
        <v>122</v>
      </c>
      <c r="AF130" s="175" t="s">
        <v>64</v>
      </c>
      <c r="AG130" s="175" t="s">
        <v>46</v>
      </c>
      <c r="AH130" s="140" t="str">
        <f t="shared" si="17"/>
        <v>4.75</v>
      </c>
      <c r="AI130" s="140" t="str">
        <f>VLOOKUP(C130,'[1]附件 系统外公开招考机关工作人员专业资格条件'!$H$4:$H$6155,1,0)</f>
        <v>王兴国</v>
      </c>
      <c r="AJ130" s="140" t="e">
        <f>VLOOKUP(D130,'[1]附件 系统外公开招考机关工作人员专业资格条件'!$I$4:$I$6155,1,0)</f>
        <v>#N/A</v>
      </c>
    </row>
    <row r="131" spans="1:36" s="140" customFormat="1" ht="24.75" customHeight="1">
      <c r="A131" s="147">
        <v>129</v>
      </c>
      <c r="B131" s="97" t="s">
        <v>7</v>
      </c>
      <c r="C131" s="97" t="s">
        <v>616</v>
      </c>
      <c r="D131" s="152" t="s">
        <v>617</v>
      </c>
      <c r="E131" s="97" t="s">
        <v>38</v>
      </c>
      <c r="F131" s="153" t="s">
        <v>618</v>
      </c>
      <c r="G131" s="153" t="s">
        <v>619</v>
      </c>
      <c r="H131" s="97" t="s">
        <v>41</v>
      </c>
      <c r="I131" s="162">
        <v>43647</v>
      </c>
      <c r="J131" s="162">
        <v>43738</v>
      </c>
      <c r="K131" s="97">
        <f t="shared" si="21"/>
        <v>91</v>
      </c>
      <c r="L131" s="123">
        <v>4.75</v>
      </c>
      <c r="M131" s="115">
        <f t="shared" si="20"/>
        <v>360.20833333333337</v>
      </c>
      <c r="N131" s="160"/>
      <c r="P131" s="161">
        <v>20190701</v>
      </c>
      <c r="Q131" s="171">
        <f t="shared" si="12"/>
        <v>92</v>
      </c>
      <c r="R131" s="172">
        <f t="shared" si="13"/>
        <v>355.2739726027397</v>
      </c>
      <c r="S131" s="140" t="str">
        <f>VLOOKUP(C131,'[2]明细表（最终)'!$O$3:$P$155,2,0)</f>
        <v>20190630</v>
      </c>
      <c r="T131" s="140">
        <f>VLOOKUP(C131,'[3]明细表（最终)'!$T$3:$U$146,2,0)</f>
        <v>20190331</v>
      </c>
      <c r="U131" s="140">
        <f>VLOOKUP(C131,'[4]2018年度千分制目标考核指标与评价说明表'!$S$3:$T$490,2,0)</f>
        <v>20181231</v>
      </c>
      <c r="V131" s="173">
        <f>VLOOKUP(C131,'[5]明细定稿 (2)'!$C$3:$H$445,6,0)</f>
        <v>43363</v>
      </c>
      <c r="W131" s="173">
        <f>VLOOKUP(C131,'[6]汇总明细表'!$T$4:$U$476,2,0)</f>
        <v>43250</v>
      </c>
      <c r="X131" s="173"/>
      <c r="Y131" s="97" t="s">
        <v>616</v>
      </c>
      <c r="Z131" s="97">
        <v>20171115</v>
      </c>
      <c r="AA131" s="140" t="str">
        <f t="shared" si="19"/>
        <v>刘传林20171115</v>
      </c>
      <c r="AB131" s="140" t="str">
        <f t="shared" si="15"/>
        <v>30000</v>
      </c>
      <c r="AC131" s="140" t="str">
        <f t="shared" si="16"/>
        <v>颜小署20171026</v>
      </c>
      <c r="AD131" s="175" t="s">
        <v>579</v>
      </c>
      <c r="AE131" s="175" t="s">
        <v>44</v>
      </c>
      <c r="AF131" s="175" t="s">
        <v>64</v>
      </c>
      <c r="AG131" s="175" t="s">
        <v>46</v>
      </c>
      <c r="AH131" s="140" t="str">
        <f t="shared" si="17"/>
        <v>4.75</v>
      </c>
      <c r="AI131" s="140" t="str">
        <f>VLOOKUP(C131,'[1]附件 系统外公开招考机关工作人员专业资格条件'!$H$4:$H$6155,1,0)</f>
        <v>刘传林</v>
      </c>
      <c r="AJ131" s="140" t="str">
        <f>VLOOKUP(D131,'[1]附件 系统外公开招考机关工作人员专业资格条件'!$I$4:$I$6155,1,0)</f>
        <v>430611196908205030</v>
      </c>
    </row>
    <row r="132" spans="1:36" s="140" customFormat="1" ht="24.75" customHeight="1">
      <c r="A132" s="147">
        <v>130</v>
      </c>
      <c r="B132" s="97" t="s">
        <v>7</v>
      </c>
      <c r="C132" s="97" t="s">
        <v>620</v>
      </c>
      <c r="D132" s="152" t="s">
        <v>621</v>
      </c>
      <c r="E132" s="97" t="s">
        <v>38</v>
      </c>
      <c r="F132" s="153" t="s">
        <v>622</v>
      </c>
      <c r="G132" s="153" t="s">
        <v>623</v>
      </c>
      <c r="H132" s="97" t="s">
        <v>41</v>
      </c>
      <c r="I132" s="162">
        <v>43647</v>
      </c>
      <c r="J132" s="162">
        <v>43738</v>
      </c>
      <c r="K132" s="97">
        <f t="shared" si="21"/>
        <v>91</v>
      </c>
      <c r="L132" s="123">
        <v>4.75</v>
      </c>
      <c r="M132" s="115">
        <f t="shared" si="20"/>
        <v>360.20833333333337</v>
      </c>
      <c r="N132" s="160"/>
      <c r="P132" s="161">
        <v>20190701</v>
      </c>
      <c r="Q132" s="171">
        <f aca="true" t="shared" si="22" ref="Q132:Q142">J132-I132+1</f>
        <v>92</v>
      </c>
      <c r="R132" s="172">
        <f aca="true" t="shared" si="23" ref="R132:R142">E132*K132*L132/36500</f>
        <v>355.2739726027397</v>
      </c>
      <c r="S132" s="140" t="str">
        <f>VLOOKUP(C132,'[2]明细表（最终)'!$O$3:$P$155,2,0)</f>
        <v>20190630</v>
      </c>
      <c r="T132" s="140">
        <f>VLOOKUP(C132,'[3]明细表（最终)'!$T$3:$U$146,2,0)</f>
        <v>20190331</v>
      </c>
      <c r="U132" s="140">
        <f>VLOOKUP(C132,'[4]2018年度千分制目标考核指标与评价说明表'!$S$3:$T$490,2,0)</f>
        <v>20181231</v>
      </c>
      <c r="V132" s="173">
        <f>VLOOKUP(C132,'[5]明细定稿 (2)'!$C$3:$H$445,6,0)</f>
        <v>43363</v>
      </c>
      <c r="W132" s="173">
        <f>VLOOKUP(C132,'[6]汇总明细表'!$T$4:$U$476,2,0)</f>
        <v>43250</v>
      </c>
      <c r="X132" s="173"/>
      <c r="Y132" s="97" t="s">
        <v>620</v>
      </c>
      <c r="Z132" s="97">
        <v>20171122</v>
      </c>
      <c r="AA132" s="140" t="str">
        <f t="shared" si="19"/>
        <v>蔡金娥20171122</v>
      </c>
      <c r="AB132" s="140" t="str">
        <f>VLOOKUP(AA132,AC132:AE985,3,0)</f>
        <v>30000</v>
      </c>
      <c r="AC132" s="140" t="str">
        <f aca="true" t="shared" si="24" ref="AC132:AC142">AD132&amp;AF132</f>
        <v>黄新辉20171026</v>
      </c>
      <c r="AD132" s="175" t="s">
        <v>572</v>
      </c>
      <c r="AE132" s="175" t="s">
        <v>44</v>
      </c>
      <c r="AF132" s="175" t="s">
        <v>64</v>
      </c>
      <c r="AG132" s="175" t="s">
        <v>46</v>
      </c>
      <c r="AH132" s="140" t="str">
        <f>VLOOKUP(AA132,AC132:AG985,5,0)</f>
        <v>4.75</v>
      </c>
      <c r="AI132" s="140" t="str">
        <f>VLOOKUP(C132,'[1]附件 系统外公开招考机关工作人员专业资格条件'!$H$4:$H$6155,1,0)</f>
        <v>蔡金娥</v>
      </c>
      <c r="AJ132" s="140" t="str">
        <f>VLOOKUP(D132,'[1]附件 系统外公开招考机关工作人员专业资格条件'!$I$4:$I$6155,1,0)</f>
        <v>430611196805245048</v>
      </c>
    </row>
    <row r="133" spans="1:36" s="140" customFormat="1" ht="24.75" customHeight="1">
      <c r="A133" s="147">
        <v>131</v>
      </c>
      <c r="B133" s="97" t="s">
        <v>7</v>
      </c>
      <c r="C133" s="97" t="s">
        <v>624</v>
      </c>
      <c r="D133" s="152" t="s">
        <v>625</v>
      </c>
      <c r="E133" s="97" t="s">
        <v>60</v>
      </c>
      <c r="F133" s="153" t="s">
        <v>626</v>
      </c>
      <c r="G133" s="153" t="s">
        <v>627</v>
      </c>
      <c r="H133" s="97" t="s">
        <v>41</v>
      </c>
      <c r="I133" s="162">
        <v>43647</v>
      </c>
      <c r="J133" s="162">
        <v>43738</v>
      </c>
      <c r="K133" s="97">
        <f t="shared" si="21"/>
        <v>91</v>
      </c>
      <c r="L133" s="123">
        <v>4.75</v>
      </c>
      <c r="M133" s="115">
        <f t="shared" si="20"/>
        <v>600.3472222222222</v>
      </c>
      <c r="N133" s="160"/>
      <c r="P133" s="161">
        <v>20190701</v>
      </c>
      <c r="Q133" s="171">
        <f t="shared" si="22"/>
        <v>92</v>
      </c>
      <c r="R133" s="172">
        <f t="shared" si="23"/>
        <v>592.1232876712329</v>
      </c>
      <c r="S133" s="140" t="str">
        <f>VLOOKUP(C133,'[2]明细表（最终)'!$O$3:$P$155,2,0)</f>
        <v>20190630</v>
      </c>
      <c r="T133" s="140">
        <f>VLOOKUP(C133,'[3]明细表（最终)'!$T$3:$U$146,2,0)</f>
        <v>20190331</v>
      </c>
      <c r="U133" s="140">
        <f>VLOOKUP(C133,'[4]2018年度千分制目标考核指标与评价说明表'!$S$3:$T$490,2,0)</f>
        <v>20181231</v>
      </c>
      <c r="V133" s="173">
        <f>VLOOKUP(C133,'[5]明细定稿 (2)'!$C$3:$H$445,6,0)</f>
        <v>43363</v>
      </c>
      <c r="W133" s="173">
        <f>VLOOKUP(C133,'[6]汇总明细表'!$T$4:$U$476,2,0)</f>
        <v>43250</v>
      </c>
      <c r="X133" s="173"/>
      <c r="Y133" s="97" t="s">
        <v>624</v>
      </c>
      <c r="Z133" s="97">
        <v>20171228</v>
      </c>
      <c r="AA133" s="140" t="str">
        <f t="shared" si="19"/>
        <v>姚孙平20171228</v>
      </c>
      <c r="AB133" s="140" t="str">
        <f>VLOOKUP(AA133,AC133:AE987,3,0)</f>
        <v>50000</v>
      </c>
      <c r="AC133" s="140" t="str">
        <f t="shared" si="24"/>
        <v>熊志元20171026</v>
      </c>
      <c r="AD133" s="175" t="s">
        <v>583</v>
      </c>
      <c r="AE133" s="175" t="s">
        <v>44</v>
      </c>
      <c r="AF133" s="175" t="s">
        <v>64</v>
      </c>
      <c r="AG133" s="175" t="s">
        <v>46</v>
      </c>
      <c r="AH133" s="140" t="str">
        <f>VLOOKUP(AA133,AC133:AG987,5,0)</f>
        <v>4.75</v>
      </c>
      <c r="AI133" s="140" t="str">
        <f>VLOOKUP(C133,'[1]附件 系统外公开招考机关工作人员专业资格条件'!$H$4:$H$6155,1,0)</f>
        <v>姚孙平</v>
      </c>
      <c r="AJ133" s="140" t="str">
        <f>VLOOKUP(D133,'[1]附件 系统外公开招考机关工作人员专业资格条件'!$I$4:$I$6155,1,0)</f>
        <v>430611198212075011</v>
      </c>
    </row>
    <row r="134" spans="1:36" s="140" customFormat="1" ht="24.75" customHeight="1">
      <c r="A134" s="147">
        <v>132</v>
      </c>
      <c r="B134" s="97" t="s">
        <v>7</v>
      </c>
      <c r="C134" s="97" t="s">
        <v>628</v>
      </c>
      <c r="D134" s="152" t="s">
        <v>629</v>
      </c>
      <c r="E134" s="97" t="s">
        <v>74</v>
      </c>
      <c r="F134" s="153" t="s">
        <v>630</v>
      </c>
      <c r="G134" s="153" t="s">
        <v>511</v>
      </c>
      <c r="H134" s="97" t="s">
        <v>41</v>
      </c>
      <c r="I134" s="162">
        <v>43647</v>
      </c>
      <c r="J134" s="162">
        <v>43738</v>
      </c>
      <c r="K134" s="97">
        <f t="shared" si="21"/>
        <v>91</v>
      </c>
      <c r="L134" s="123">
        <v>4.75</v>
      </c>
      <c r="M134" s="115">
        <f t="shared" si="20"/>
        <v>480.2777777777778</v>
      </c>
      <c r="N134" s="160"/>
      <c r="P134" s="161">
        <v>20190701</v>
      </c>
      <c r="Q134" s="171">
        <f t="shared" si="22"/>
        <v>92</v>
      </c>
      <c r="R134" s="172">
        <f t="shared" si="23"/>
        <v>473.6986301369863</v>
      </c>
      <c r="S134" s="140" t="str">
        <f>VLOOKUP(C134,'[2]明细表（最终)'!$O$3:$P$155,2,0)</f>
        <v>20190630</v>
      </c>
      <c r="T134" s="140">
        <f>VLOOKUP(C134,'[3]明细表（最终)'!$T$3:$U$146,2,0)</f>
        <v>20190331</v>
      </c>
      <c r="U134" s="140">
        <f>VLOOKUP(C134,'[4]2018年度千分制目标考核指标与评价说明表'!$S$3:$T$490,2,0)</f>
        <v>20181231</v>
      </c>
      <c r="V134" s="173">
        <f>VLOOKUP(C134,'[5]明细定稿 (2)'!$C$3:$H$445,6,0)</f>
        <v>43363</v>
      </c>
      <c r="W134" s="173" t="e">
        <f>VLOOKUP(C134,'[6]汇总明细表'!$T$4:$U$476,2,0)</f>
        <v>#N/A</v>
      </c>
      <c r="X134" s="173"/>
      <c r="Y134" s="97" t="s">
        <v>628</v>
      </c>
      <c r="Z134" s="97">
        <v>20180530</v>
      </c>
      <c r="AA134" s="140" t="str">
        <f t="shared" si="19"/>
        <v>黄求成20180530</v>
      </c>
      <c r="AB134" s="140" t="str">
        <f>VLOOKUP(AA134,AC134:AE989,3,0)</f>
        <v>40000</v>
      </c>
      <c r="AC134" s="140" t="str">
        <f t="shared" si="24"/>
        <v>张新20190724</v>
      </c>
      <c r="AD134" s="175" t="s">
        <v>273</v>
      </c>
      <c r="AE134" s="175" t="s">
        <v>44</v>
      </c>
      <c r="AF134" s="175" t="s">
        <v>631</v>
      </c>
      <c r="AG134" s="175" t="s">
        <v>46</v>
      </c>
      <c r="AH134" s="140" t="str">
        <f>VLOOKUP(AA134,AC134:AG989,5,0)</f>
        <v>4.35</v>
      </c>
      <c r="AI134" s="140" t="str">
        <f>VLOOKUP(C134,'[1]附件 系统外公开招考机关工作人员专业资格条件'!$H$4:$H$6155,1,0)</f>
        <v>黄求成</v>
      </c>
      <c r="AJ134" s="140" t="str">
        <f>VLOOKUP(D134,'[1]附件 系统外公开招考机关工作人员专业资格条件'!$I$4:$I$6155,1,0)</f>
        <v>430611195912055018</v>
      </c>
    </row>
    <row r="135" spans="1:36" s="140" customFormat="1" ht="24.75" customHeight="1">
      <c r="A135" s="147">
        <v>133</v>
      </c>
      <c r="B135" s="97" t="s">
        <v>7</v>
      </c>
      <c r="C135" s="97" t="s">
        <v>632</v>
      </c>
      <c r="D135" s="152" t="s">
        <v>633</v>
      </c>
      <c r="E135" s="97" t="s">
        <v>634</v>
      </c>
      <c r="F135" s="153" t="s">
        <v>635</v>
      </c>
      <c r="G135" s="153" t="s">
        <v>468</v>
      </c>
      <c r="H135" s="97" t="s">
        <v>41</v>
      </c>
      <c r="I135" s="162">
        <v>43647</v>
      </c>
      <c r="J135" s="162">
        <v>43738</v>
      </c>
      <c r="K135" s="97">
        <f t="shared" si="21"/>
        <v>91</v>
      </c>
      <c r="L135" s="123">
        <v>4.75</v>
      </c>
      <c r="M135" s="115">
        <f t="shared" si="20"/>
        <v>588.3402777777778</v>
      </c>
      <c r="N135" s="160"/>
      <c r="P135" s="161">
        <v>20190701</v>
      </c>
      <c r="Q135" s="171">
        <f t="shared" si="22"/>
        <v>92</v>
      </c>
      <c r="R135" s="172">
        <f t="shared" si="23"/>
        <v>580.2808219178082</v>
      </c>
      <c r="S135" s="140" t="str">
        <f>VLOOKUP(C135,'[2]明细表（最终)'!$O$3:$P$155,2,0)</f>
        <v>20190630</v>
      </c>
      <c r="T135" s="140">
        <f>VLOOKUP(C135,'[3]明细表（最终)'!$T$3:$U$146,2,0)</f>
        <v>20190331</v>
      </c>
      <c r="U135" s="140">
        <f>VLOOKUP(C135,'[4]2018年度千分制目标考核指标与评价说明表'!$S$3:$T$490,2,0)</f>
        <v>20181231</v>
      </c>
      <c r="V135" s="173" t="str">
        <f>VLOOKUP(C135,'[5]明细定稿 (2)'!$C$3:$H$445,6,0)</f>
        <v>2018/08/09</v>
      </c>
      <c r="W135" s="173">
        <f>VLOOKUP(C135,'[6]汇总明细表'!$T$4:$U$476,2,0)</f>
        <v>43250</v>
      </c>
      <c r="X135" s="173"/>
      <c r="Y135" s="97" t="s">
        <v>632</v>
      </c>
      <c r="Z135" s="97">
        <v>20180809</v>
      </c>
      <c r="AA135" s="140" t="str">
        <f t="shared" si="19"/>
        <v>蔡铭强20180809</v>
      </c>
      <c r="AB135" s="140" t="str">
        <f>VLOOKUP(AA135,AC135:AE990,3,0)</f>
        <v>49000</v>
      </c>
      <c r="AC135" s="140" t="str">
        <f t="shared" si="24"/>
        <v>曾庆祥20190831</v>
      </c>
      <c r="AD135" s="175" t="s">
        <v>289</v>
      </c>
      <c r="AE135" s="175" t="s">
        <v>44</v>
      </c>
      <c r="AF135" s="175" t="s">
        <v>636</v>
      </c>
      <c r="AG135" s="175">
        <v>4.35</v>
      </c>
      <c r="AH135" s="140" t="str">
        <f>VLOOKUP(AA135,AC135:AG990,5,0)</f>
        <v>4.35</v>
      </c>
      <c r="AI135" s="140" t="str">
        <f>VLOOKUP(C135,'[1]附件 系统外公开招考机关工作人员专业资格条件'!$H$4:$H$6155,1,0)</f>
        <v>蔡铭强</v>
      </c>
      <c r="AJ135" s="140" t="str">
        <f>VLOOKUP(D135,'[1]附件 系统外公开招考机关工作人员专业资格条件'!$I$4:$I$6155,1,0)</f>
        <v>430611196405055018</v>
      </c>
    </row>
    <row r="136" spans="1:36" s="140" customFormat="1" ht="24.75" customHeight="1">
      <c r="A136" s="147">
        <v>134</v>
      </c>
      <c r="B136" s="97" t="s">
        <v>7</v>
      </c>
      <c r="C136" s="97" t="s">
        <v>637</v>
      </c>
      <c r="D136" s="152" t="s">
        <v>638</v>
      </c>
      <c r="E136" s="97" t="s">
        <v>60</v>
      </c>
      <c r="F136" s="153" t="s">
        <v>639</v>
      </c>
      <c r="G136" s="153" t="s">
        <v>640</v>
      </c>
      <c r="H136" s="97" t="s">
        <v>41</v>
      </c>
      <c r="I136" s="162">
        <v>43647</v>
      </c>
      <c r="J136" s="162">
        <v>43738</v>
      </c>
      <c r="K136" s="97">
        <f t="shared" si="21"/>
        <v>91</v>
      </c>
      <c r="L136" s="123">
        <v>4.75</v>
      </c>
      <c r="M136" s="115">
        <f t="shared" si="20"/>
        <v>600.3472222222222</v>
      </c>
      <c r="N136" s="160"/>
      <c r="P136" s="161">
        <v>20190701</v>
      </c>
      <c r="Q136" s="171">
        <f t="shared" si="22"/>
        <v>92</v>
      </c>
      <c r="R136" s="172">
        <f t="shared" si="23"/>
        <v>592.1232876712329</v>
      </c>
      <c r="S136" s="140" t="str">
        <f>VLOOKUP(C136,'[2]明细表（最终)'!$O$3:$P$155,2,0)</f>
        <v>20190630</v>
      </c>
      <c r="T136" s="140">
        <f>VLOOKUP(C136,'[3]明细表（最终)'!$T$3:$U$146,2,0)</f>
        <v>20190331</v>
      </c>
      <c r="U136" s="140">
        <f>VLOOKUP(C136,'[4]2018年度千分制目标考核指标与评价说明表'!$S$3:$T$490,2,0)</f>
        <v>20181231</v>
      </c>
      <c r="V136" s="173" t="str">
        <f>VLOOKUP(C136,'[5]明细定稿 (2)'!$C$3:$H$445,6,0)</f>
        <v>2018/09/11</v>
      </c>
      <c r="W136" s="173">
        <f>VLOOKUP(C136,'[6]汇总明细表'!$T$4:$U$476,2,0)</f>
        <v>43250</v>
      </c>
      <c r="X136" s="173"/>
      <c r="Y136" s="97" t="s">
        <v>637</v>
      </c>
      <c r="Z136" s="97">
        <v>20180911</v>
      </c>
      <c r="AA136" s="140" t="str">
        <f t="shared" si="19"/>
        <v>卢进旺20180911</v>
      </c>
      <c r="AB136" s="140" t="str">
        <f>VLOOKUP(AA136,AC136:AE991,3,0)</f>
        <v>50000</v>
      </c>
      <c r="AC136" s="140" t="str">
        <f t="shared" si="24"/>
        <v>刘四元20190911</v>
      </c>
      <c r="AD136" s="175" t="s">
        <v>294</v>
      </c>
      <c r="AE136" s="175" t="s">
        <v>641</v>
      </c>
      <c r="AF136" s="175" t="s">
        <v>642</v>
      </c>
      <c r="AG136" s="175">
        <v>4.35</v>
      </c>
      <c r="AH136" s="140" t="str">
        <f>VLOOKUP(AA136,AC136:AG991,5,0)</f>
        <v>4.35</v>
      </c>
      <c r="AI136" s="140" t="str">
        <f>VLOOKUP(C136,'[1]附件 系统外公开招考机关工作人员专业资格条件'!$H$4:$H$6155,1,0)</f>
        <v>卢进旺</v>
      </c>
      <c r="AJ136" s="140" t="str">
        <f>VLOOKUP(D136,'[1]附件 系统外公开招考机关工作人员专业资格条件'!$I$4:$I$6155,1,0)</f>
        <v>430621197609240511</v>
      </c>
    </row>
    <row r="137" spans="1:36" s="140" customFormat="1" ht="24.75" customHeight="1">
      <c r="A137" s="147">
        <v>135</v>
      </c>
      <c r="B137" s="97" t="s">
        <v>7</v>
      </c>
      <c r="C137" s="97" t="s">
        <v>643</v>
      </c>
      <c r="D137" s="152" t="s">
        <v>644</v>
      </c>
      <c r="E137" s="97" t="s">
        <v>129</v>
      </c>
      <c r="F137" s="153" t="s">
        <v>317</v>
      </c>
      <c r="G137" s="153" t="s">
        <v>645</v>
      </c>
      <c r="H137" s="97" t="s">
        <v>56</v>
      </c>
      <c r="I137" s="162">
        <v>43647</v>
      </c>
      <c r="J137" s="162">
        <v>43738</v>
      </c>
      <c r="K137" s="97">
        <f t="shared" si="21"/>
        <v>91</v>
      </c>
      <c r="L137" s="123">
        <v>4.35</v>
      </c>
      <c r="M137" s="115">
        <f t="shared" si="20"/>
        <v>219.91666666666663</v>
      </c>
      <c r="N137" s="160"/>
      <c r="P137" s="161">
        <v>20190701</v>
      </c>
      <c r="Q137" s="171">
        <f t="shared" si="22"/>
        <v>92</v>
      </c>
      <c r="R137" s="172">
        <f t="shared" si="23"/>
        <v>216.90410958904107</v>
      </c>
      <c r="S137" s="140" t="str">
        <f>VLOOKUP(C137,'[2]明细表（最终)'!$O$3:$P$155,2,0)</f>
        <v>20190630</v>
      </c>
      <c r="T137" s="140">
        <f>VLOOKUP(C137,'[3]明细表（最终)'!$T$3:$U$146,2,0)</f>
        <v>20190331</v>
      </c>
      <c r="U137" s="140">
        <f>VLOOKUP(C137,'[4]2018年度千分制目标考核指标与评价说明表'!$S$3:$T$490,2,0)</f>
        <v>20181231</v>
      </c>
      <c r="V137" s="173" t="str">
        <f>VLOOKUP(C137,'[5]明细定稿 (2)'!$C$3:$H$445,6,0)</f>
        <v>2018/08/09</v>
      </c>
      <c r="W137" s="173">
        <f>VLOOKUP(C137,'[6]汇总明细表'!$T$4:$U$476,2,0)</f>
        <v>43250</v>
      </c>
      <c r="X137" s="173"/>
      <c r="Y137" s="97" t="s">
        <v>643</v>
      </c>
      <c r="Z137" s="97">
        <v>20181009</v>
      </c>
      <c r="AA137" s="140" t="str">
        <f t="shared" si="19"/>
        <v>龙庆20181009</v>
      </c>
      <c r="AB137" s="140" t="str">
        <f aca="true" t="shared" si="25" ref="AB137:AB142">VLOOKUP(AA137,AC137:AE993,3,0)</f>
        <v>20000</v>
      </c>
      <c r="AC137" s="140" t="str">
        <f t="shared" si="24"/>
        <v>彭铁钢20171026</v>
      </c>
      <c r="AD137" s="175" t="s">
        <v>646</v>
      </c>
      <c r="AE137" s="175" t="s">
        <v>122</v>
      </c>
      <c r="AF137" s="175" t="s">
        <v>64</v>
      </c>
      <c r="AG137" s="175" t="s">
        <v>46</v>
      </c>
      <c r="AH137" s="140">
        <f aca="true" t="shared" si="26" ref="AH137:AH142">VLOOKUP(AA137,AC137:AG993,5,0)</f>
        <v>4.35</v>
      </c>
      <c r="AI137" s="140" t="str">
        <f>VLOOKUP(C137,'[1]附件 系统外公开招考机关工作人员专业资格条件'!$H$4:$H$6155,1,0)</f>
        <v>龙庆</v>
      </c>
      <c r="AJ137" s="140" t="str">
        <f>VLOOKUP(D137,'[1]附件 系统外公开招考机关工作人员专业资格条件'!$I$4:$I$6155,1,0)</f>
        <v>430611199002225012</v>
      </c>
    </row>
    <row r="138" spans="1:36" s="140" customFormat="1" ht="24.75" customHeight="1">
      <c r="A138" s="147">
        <v>136</v>
      </c>
      <c r="B138" s="97" t="s">
        <v>7</v>
      </c>
      <c r="C138" s="97" t="s">
        <v>647</v>
      </c>
      <c r="D138" s="152" t="s">
        <v>648</v>
      </c>
      <c r="E138" s="97" t="s">
        <v>60</v>
      </c>
      <c r="F138" s="153" t="s">
        <v>649</v>
      </c>
      <c r="G138" s="153" t="s">
        <v>650</v>
      </c>
      <c r="H138" s="97" t="s">
        <v>56</v>
      </c>
      <c r="I138" s="162">
        <v>43647</v>
      </c>
      <c r="J138" s="162">
        <v>43738</v>
      </c>
      <c r="K138" s="97">
        <f t="shared" si="21"/>
        <v>91</v>
      </c>
      <c r="L138" s="123">
        <v>4.35</v>
      </c>
      <c r="M138" s="115">
        <f t="shared" si="20"/>
        <v>549.7916666666666</v>
      </c>
      <c r="N138" s="160"/>
      <c r="P138" s="161">
        <v>20190701</v>
      </c>
      <c r="Q138" s="171">
        <f t="shared" si="22"/>
        <v>92</v>
      </c>
      <c r="R138" s="172">
        <f t="shared" si="23"/>
        <v>542.2602739726027</v>
      </c>
      <c r="S138" s="140" t="str">
        <f>VLOOKUP(C138,'[2]明细表（最终)'!$O$3:$P$155,2,0)</f>
        <v>20190630</v>
      </c>
      <c r="T138" s="140">
        <f>VLOOKUP(C138,'[3]明细表（最终)'!$T$3:$U$146,2,0)</f>
        <v>20190331</v>
      </c>
      <c r="U138" s="140">
        <f>VLOOKUP(C138,'[4]2018年度千分制目标考核指标与评价说明表'!$S$3:$T$490,2,0)</f>
        <v>20181009</v>
      </c>
      <c r="V138" s="173" t="str">
        <f>VLOOKUP(C138,'[5]明细定稿 (2)'!$C$3:$H$445,6,0)</f>
        <v>2018/10/09</v>
      </c>
      <c r="W138" s="173">
        <f>VLOOKUP(C138,'[6]汇总明细表'!$T$4:$U$476,2,0)</f>
        <v>43250</v>
      </c>
      <c r="X138" s="173"/>
      <c r="Y138" s="97" t="s">
        <v>647</v>
      </c>
      <c r="Z138" s="97">
        <v>20181015</v>
      </c>
      <c r="AA138" s="140" t="str">
        <f t="shared" si="19"/>
        <v>方友全20181015</v>
      </c>
      <c r="AB138" s="140" t="str">
        <f t="shared" si="25"/>
        <v>50000</v>
      </c>
      <c r="AC138" s="140" t="str">
        <f t="shared" si="24"/>
        <v>龙贤沐20171026</v>
      </c>
      <c r="AD138" s="175" t="s">
        <v>651</v>
      </c>
      <c r="AE138" s="175" t="s">
        <v>122</v>
      </c>
      <c r="AF138" s="175" t="s">
        <v>64</v>
      </c>
      <c r="AG138" s="175" t="s">
        <v>46</v>
      </c>
      <c r="AH138" s="140">
        <f t="shared" si="26"/>
        <v>4.35</v>
      </c>
      <c r="AI138" s="140" t="str">
        <f>VLOOKUP(C138,'[1]附件 系统外公开招考机关工作人员专业资格条件'!$H$4:$H$6155,1,0)</f>
        <v>方友全</v>
      </c>
      <c r="AJ138" s="140" t="str">
        <f>VLOOKUP(D138,'[1]附件 系统外公开招考机关工作人员专业资格条件'!$I$4:$I$6155,1,0)</f>
        <v>430611197302035043</v>
      </c>
    </row>
    <row r="139" spans="1:36" s="140" customFormat="1" ht="24.75" customHeight="1">
      <c r="A139" s="147">
        <v>137</v>
      </c>
      <c r="B139" s="97" t="s">
        <v>7</v>
      </c>
      <c r="C139" s="97" t="s">
        <v>652</v>
      </c>
      <c r="D139" s="152" t="s">
        <v>653</v>
      </c>
      <c r="E139" s="97" t="s">
        <v>38</v>
      </c>
      <c r="F139" s="153" t="s">
        <v>54</v>
      </c>
      <c r="G139" s="153" t="s">
        <v>55</v>
      </c>
      <c r="H139" s="97" t="s">
        <v>56</v>
      </c>
      <c r="I139" s="162">
        <v>43647</v>
      </c>
      <c r="J139" s="162">
        <v>43738</v>
      </c>
      <c r="K139" s="97">
        <f t="shared" si="21"/>
        <v>91</v>
      </c>
      <c r="L139" s="123">
        <v>4.35</v>
      </c>
      <c r="M139" s="115">
        <f t="shared" si="20"/>
        <v>329.87499999999994</v>
      </c>
      <c r="N139" s="160"/>
      <c r="P139" s="161">
        <v>20190701</v>
      </c>
      <c r="Q139" s="171">
        <f t="shared" si="22"/>
        <v>92</v>
      </c>
      <c r="R139" s="172">
        <f t="shared" si="23"/>
        <v>325.3561643835616</v>
      </c>
      <c r="S139" s="140" t="str">
        <f>VLOOKUP(C139,'[2]明细表（最终)'!$O$3:$P$155,2,0)</f>
        <v>20190630</v>
      </c>
      <c r="T139" s="140">
        <f>VLOOKUP(C139,'[3]明细表（最终)'!$T$3:$U$146,2,0)</f>
        <v>20190331</v>
      </c>
      <c r="U139" s="140">
        <f>VLOOKUP(C139,'[4]2018年度千分制目标考核指标与评价说明表'!$S$3:$T$490,2,0)</f>
        <v>20181231</v>
      </c>
      <c r="V139" s="173" t="e">
        <f>VLOOKUP(C139,'[5]明细定稿 (2)'!$C$3:$H$445,6,0)</f>
        <v>#N/A</v>
      </c>
      <c r="W139" s="173" t="e">
        <f>VLOOKUP(C139,'[6]汇总明细表'!$T$4:$U$476,2,0)</f>
        <v>#N/A</v>
      </c>
      <c r="X139" s="173"/>
      <c r="Y139" s="97" t="s">
        <v>652</v>
      </c>
      <c r="Z139" s="97">
        <v>20181101</v>
      </c>
      <c r="AA139" s="140" t="str">
        <f t="shared" si="19"/>
        <v>赵阳春20181101</v>
      </c>
      <c r="AB139" s="140" t="str">
        <f t="shared" si="25"/>
        <v>30000</v>
      </c>
      <c r="AC139" s="140" t="str">
        <f t="shared" si="24"/>
        <v>谢岳文20171026</v>
      </c>
      <c r="AD139" s="175" t="s">
        <v>654</v>
      </c>
      <c r="AE139" s="175" t="s">
        <v>122</v>
      </c>
      <c r="AF139" s="175" t="s">
        <v>64</v>
      </c>
      <c r="AG139" s="175" t="s">
        <v>46</v>
      </c>
      <c r="AH139" s="140">
        <f t="shared" si="26"/>
        <v>4.35</v>
      </c>
      <c r="AI139" s="140" t="str">
        <f>VLOOKUP(C139,'[1]附件 系统外公开招考机关工作人员专业资格条件'!$H$4:$H$6155,1,0)</f>
        <v>赵阳春</v>
      </c>
      <c r="AJ139" s="140" t="str">
        <f>VLOOKUP(D139,'[1]附件 系统外公开招考机关工作人员专业资格条件'!$I$4:$I$6155,1,0)</f>
        <v>430611196502285042</v>
      </c>
    </row>
    <row r="140" spans="1:36" s="140" customFormat="1" ht="24.75" customHeight="1">
      <c r="A140" s="147">
        <v>138</v>
      </c>
      <c r="B140" s="97" t="s">
        <v>7</v>
      </c>
      <c r="C140" s="97" t="s">
        <v>655</v>
      </c>
      <c r="D140" s="152" t="s">
        <v>656</v>
      </c>
      <c r="E140" s="97" t="s">
        <v>60</v>
      </c>
      <c r="F140" s="153" t="s">
        <v>54</v>
      </c>
      <c r="G140" s="153" t="s">
        <v>55</v>
      </c>
      <c r="H140" s="97" t="s">
        <v>56</v>
      </c>
      <c r="I140" s="162">
        <v>43647</v>
      </c>
      <c r="J140" s="162">
        <v>43738</v>
      </c>
      <c r="K140" s="97">
        <f t="shared" si="21"/>
        <v>91</v>
      </c>
      <c r="L140" s="123">
        <v>4.35</v>
      </c>
      <c r="M140" s="115">
        <f t="shared" si="20"/>
        <v>549.7916666666666</v>
      </c>
      <c r="N140" s="160"/>
      <c r="P140" s="161">
        <v>20190701</v>
      </c>
      <c r="Q140" s="171">
        <f t="shared" si="22"/>
        <v>92</v>
      </c>
      <c r="R140" s="172">
        <f t="shared" si="23"/>
        <v>542.2602739726027</v>
      </c>
      <c r="S140" s="140" t="str">
        <f>VLOOKUP(C140,'[2]明细表（最终)'!$O$3:$P$155,2,0)</f>
        <v>20190630</v>
      </c>
      <c r="T140" s="140">
        <f>VLOOKUP(C140,'[3]明细表（最终)'!$T$3:$U$146,2,0)</f>
        <v>20190331</v>
      </c>
      <c r="U140" s="140">
        <f>VLOOKUP(C140,'[4]2018年度千分制目标考核指标与评价说明表'!$S$3:$T$490,2,0)</f>
        <v>20181031</v>
      </c>
      <c r="V140" s="173">
        <f>VLOOKUP(C140,'[5]明细定稿 (2)'!$C$3:$H$445,6,0)</f>
        <v>43363</v>
      </c>
      <c r="W140" s="173" t="e">
        <f>VLOOKUP(C140,'[6]汇总明细表'!$T$4:$U$476,2,0)</f>
        <v>#N/A</v>
      </c>
      <c r="X140" s="173"/>
      <c r="Y140" s="97" t="s">
        <v>655</v>
      </c>
      <c r="Z140" s="97">
        <v>20181101</v>
      </c>
      <c r="AA140" s="140" t="str">
        <f t="shared" si="19"/>
        <v>潘志荣20181101</v>
      </c>
      <c r="AB140" s="140" t="str">
        <f t="shared" si="25"/>
        <v>50000</v>
      </c>
      <c r="AC140" s="140" t="str">
        <f t="shared" si="24"/>
        <v>吴飞军20171101</v>
      </c>
      <c r="AD140" s="175" t="s">
        <v>657</v>
      </c>
      <c r="AE140" s="175" t="s">
        <v>122</v>
      </c>
      <c r="AF140" s="175" t="s">
        <v>277</v>
      </c>
      <c r="AG140" s="175" t="s">
        <v>46</v>
      </c>
      <c r="AH140" s="140">
        <f t="shared" si="26"/>
        <v>4.35</v>
      </c>
      <c r="AI140" s="140" t="str">
        <f>VLOOKUP(C140,'[1]附件 系统外公开招考机关工作人员专业资格条件'!$H$4:$H$6155,1,0)</f>
        <v>潘志荣</v>
      </c>
      <c r="AJ140" s="140" t="e">
        <f>VLOOKUP(D140,'[1]附件 系统外公开招考机关工作人员专业资格条件'!$I$4:$I$6155,1,0)</f>
        <v>#N/A</v>
      </c>
    </row>
    <row r="141" spans="1:36" s="140" customFormat="1" ht="24.75" customHeight="1">
      <c r="A141" s="147">
        <v>139</v>
      </c>
      <c r="B141" s="97" t="s">
        <v>7</v>
      </c>
      <c r="C141" s="97" t="s">
        <v>658</v>
      </c>
      <c r="D141" s="152" t="s">
        <v>659</v>
      </c>
      <c r="E141" s="97" t="s">
        <v>60</v>
      </c>
      <c r="F141" s="153" t="s">
        <v>234</v>
      </c>
      <c r="G141" s="153" t="s">
        <v>235</v>
      </c>
      <c r="H141" s="97" t="s">
        <v>56</v>
      </c>
      <c r="I141" s="162">
        <v>43647</v>
      </c>
      <c r="J141" s="162">
        <v>43738</v>
      </c>
      <c r="K141" s="97">
        <f t="shared" si="21"/>
        <v>91</v>
      </c>
      <c r="L141" s="123">
        <v>4.35</v>
      </c>
      <c r="M141" s="115">
        <f t="shared" si="20"/>
        <v>549.7916666666666</v>
      </c>
      <c r="N141" s="160"/>
      <c r="P141" s="161">
        <v>20190701</v>
      </c>
      <c r="Q141" s="171">
        <f t="shared" si="22"/>
        <v>92</v>
      </c>
      <c r="R141" s="172">
        <f t="shared" si="23"/>
        <v>542.2602739726027</v>
      </c>
      <c r="S141" s="140" t="str">
        <f>VLOOKUP(C141,'[2]明细表（最终)'!$O$3:$P$155,2,0)</f>
        <v>20190630</v>
      </c>
      <c r="T141" s="140">
        <f>VLOOKUP(C141,'[3]明细表（最终)'!$T$3:$U$146,2,0)</f>
        <v>20190331</v>
      </c>
      <c r="U141" s="140">
        <f>VLOOKUP(C141,'[4]2018年度千分制目标考核指标与评价说明表'!$S$3:$T$490,2,0)</f>
        <v>20181122</v>
      </c>
      <c r="V141" s="173">
        <f>VLOOKUP(C141,'[5]明细定稿 (2)'!$C$3:$H$445,6,0)</f>
        <v>43363</v>
      </c>
      <c r="W141" s="173">
        <f>VLOOKUP(C141,'[6]汇总明细表'!$T$4:$U$476,2,0)</f>
        <v>43250</v>
      </c>
      <c r="X141" s="173"/>
      <c r="Y141" s="97" t="s">
        <v>658</v>
      </c>
      <c r="Z141" s="97">
        <v>20181123</v>
      </c>
      <c r="AA141" s="140" t="str">
        <f t="shared" si="19"/>
        <v>刘志斌20181123</v>
      </c>
      <c r="AB141" s="140" t="str">
        <f t="shared" si="25"/>
        <v>50000</v>
      </c>
      <c r="AC141" s="140" t="str">
        <f t="shared" si="24"/>
        <v>胡明星20171102</v>
      </c>
      <c r="AD141" s="175" t="s">
        <v>660</v>
      </c>
      <c r="AE141" s="175" t="s">
        <v>122</v>
      </c>
      <c r="AF141" s="175" t="s">
        <v>470</v>
      </c>
      <c r="AG141" s="175" t="s">
        <v>46</v>
      </c>
      <c r="AH141" s="140">
        <f t="shared" si="26"/>
        <v>4.35</v>
      </c>
      <c r="AI141" s="140" t="str">
        <f>VLOOKUP(C141,'[1]附件 系统外公开招考机关工作人员专业资格条件'!$H$4:$H$6155,1,0)</f>
        <v>刘志斌</v>
      </c>
      <c r="AJ141" s="140" t="str">
        <f>VLOOKUP(D141,'[1]附件 系统外公开招考机关工作人员专业资格条件'!$I$4:$I$6155,1,0)</f>
        <v>430611196612145040</v>
      </c>
    </row>
    <row r="142" spans="1:36" s="140" customFormat="1" ht="24.75" customHeight="1">
      <c r="A142" s="147">
        <v>140</v>
      </c>
      <c r="B142" s="97" t="s">
        <v>7</v>
      </c>
      <c r="C142" s="97" t="s">
        <v>661</v>
      </c>
      <c r="D142" s="152" t="s">
        <v>662</v>
      </c>
      <c r="E142" s="97" t="s">
        <v>60</v>
      </c>
      <c r="F142" s="153" t="s">
        <v>663</v>
      </c>
      <c r="G142" s="153" t="s">
        <v>664</v>
      </c>
      <c r="H142" s="97" t="s">
        <v>56</v>
      </c>
      <c r="I142" s="162">
        <v>43647</v>
      </c>
      <c r="J142" s="162">
        <v>43738</v>
      </c>
      <c r="K142" s="97">
        <f t="shared" si="21"/>
        <v>91</v>
      </c>
      <c r="L142" s="123">
        <v>4.35</v>
      </c>
      <c r="M142" s="115">
        <f t="shared" si="20"/>
        <v>549.7916666666666</v>
      </c>
      <c r="N142" s="160"/>
      <c r="P142" s="161">
        <v>20190701</v>
      </c>
      <c r="Q142" s="171">
        <f t="shared" si="22"/>
        <v>92</v>
      </c>
      <c r="R142" s="172">
        <f t="shared" si="23"/>
        <v>542.2602739726027</v>
      </c>
      <c r="S142" s="140" t="str">
        <f>VLOOKUP(C142,'[2]明细表（最终)'!$O$3:$P$155,2,0)</f>
        <v>20190630</v>
      </c>
      <c r="T142" s="140">
        <f>VLOOKUP(C142,'[3]明细表（最终)'!$T$3:$U$146,2,0)</f>
        <v>20190331</v>
      </c>
      <c r="U142" s="140">
        <f>VLOOKUP(C142,'[4]2018年度千分制目标考核指标与评价说明表'!$S$3:$T$490,2,0)</f>
        <v>20181129</v>
      </c>
      <c r="V142" s="173">
        <f>VLOOKUP(C142,'[5]明细定稿 (2)'!$C$3:$H$445,6,0)</f>
        <v>43363</v>
      </c>
      <c r="W142" s="173">
        <f>VLOOKUP(C142,'[6]汇总明细表'!$T$4:$U$476,2,0)</f>
        <v>43250</v>
      </c>
      <c r="X142" s="173"/>
      <c r="Y142" s="97" t="s">
        <v>661</v>
      </c>
      <c r="Z142" s="97">
        <v>20181130</v>
      </c>
      <c r="AA142" s="140" t="str">
        <f t="shared" si="19"/>
        <v>王群莲20181130</v>
      </c>
      <c r="AB142" s="140" t="str">
        <f t="shared" si="25"/>
        <v>50000</v>
      </c>
      <c r="AC142" s="140" t="str">
        <f t="shared" si="24"/>
        <v>李学文20171102</v>
      </c>
      <c r="AD142" s="175" t="s">
        <v>665</v>
      </c>
      <c r="AE142" s="175" t="s">
        <v>122</v>
      </c>
      <c r="AF142" s="175" t="s">
        <v>470</v>
      </c>
      <c r="AG142" s="175" t="s">
        <v>46</v>
      </c>
      <c r="AH142" s="140">
        <f t="shared" si="26"/>
        <v>4.35</v>
      </c>
      <c r="AI142" s="140" t="str">
        <f>VLOOKUP(C142,'[1]附件 系统外公开招考机关工作人员专业资格条件'!$H$4:$H$6155,1,0)</f>
        <v>王群莲</v>
      </c>
      <c r="AJ142" s="140" t="str">
        <f>VLOOKUP(D142,'[1]附件 系统外公开招考机关工作人员专业资格条件'!$I$4:$I$6155,1,0)</f>
        <v>430611196807285027</v>
      </c>
    </row>
    <row r="143" spans="1:36" s="140" customFormat="1" ht="24.75" customHeight="1">
      <c r="A143" s="147">
        <v>141</v>
      </c>
      <c r="B143" s="97" t="s">
        <v>7</v>
      </c>
      <c r="C143" s="97" t="s">
        <v>666</v>
      </c>
      <c r="D143" s="152" t="s">
        <v>667</v>
      </c>
      <c r="E143" s="97" t="s">
        <v>60</v>
      </c>
      <c r="F143" s="153" t="s">
        <v>668</v>
      </c>
      <c r="G143" s="153" t="s">
        <v>669</v>
      </c>
      <c r="H143" s="97" t="s">
        <v>56</v>
      </c>
      <c r="I143" s="162">
        <v>43647</v>
      </c>
      <c r="J143" s="162">
        <v>43738</v>
      </c>
      <c r="K143" s="97">
        <f aca="true" t="shared" si="27" ref="K143:K153">J143-I143</f>
        <v>91</v>
      </c>
      <c r="L143" s="123">
        <v>4.35</v>
      </c>
      <c r="M143" s="115">
        <f aca="true" t="shared" si="28" ref="M143:M157">E143*K143*L143/360/100</f>
        <v>549.7916666666666</v>
      </c>
      <c r="N143" s="160"/>
      <c r="P143" s="161">
        <v>20190701</v>
      </c>
      <c r="Q143" s="171">
        <f aca="true" t="shared" si="29" ref="Q143:Q191">J143-I143+1</f>
        <v>92</v>
      </c>
      <c r="R143" s="172">
        <f aca="true" t="shared" si="30" ref="R143:R191">E143*K143*L143/36500</f>
        <v>542.2602739726027</v>
      </c>
      <c r="S143" s="140" t="str">
        <f>VLOOKUP(C143,'[2]明细表（最终)'!$O$3:$P$155,2,0)</f>
        <v>20190630</v>
      </c>
      <c r="T143" s="140">
        <f>VLOOKUP(C143,'[3]明细表（最终)'!$T$3:$U$146,2,0)</f>
        <v>20190331</v>
      </c>
      <c r="U143" s="140">
        <f>VLOOKUP(C143,'[4]2018年度千分制目标考核指标与评价说明表'!$S$3:$T$490,2,0)</f>
        <v>20181116</v>
      </c>
      <c r="V143" s="173">
        <f>VLOOKUP(C143,'[5]明细定稿 (2)'!$C$3:$H$445,6,0)</f>
        <v>43363</v>
      </c>
      <c r="W143" s="173">
        <f>VLOOKUP(C143,'[6]汇总明细表'!$T$4:$U$476,2,0)</f>
        <v>43250</v>
      </c>
      <c r="X143" s="173"/>
      <c r="Y143" s="97" t="s">
        <v>666</v>
      </c>
      <c r="Z143" s="97">
        <v>20181213</v>
      </c>
      <c r="AA143" s="140" t="str">
        <f aca="true" t="shared" si="31" ref="AA143:AA157">Y143&amp;Z143</f>
        <v>陈洁君20181213</v>
      </c>
      <c r="AB143" s="140" t="str">
        <f aca="true" t="shared" si="32" ref="AB143:AB191">VLOOKUP(AA143,AC143:AE1000,3,0)</f>
        <v>50000</v>
      </c>
      <c r="AC143" s="140" t="str">
        <f aca="true" t="shared" si="33" ref="AC143:AC191">AD143&amp;AF143</f>
        <v>周建军20180606</v>
      </c>
      <c r="AD143" s="175" t="s">
        <v>670</v>
      </c>
      <c r="AE143" s="175" t="s">
        <v>44</v>
      </c>
      <c r="AF143" s="175" t="s">
        <v>671</v>
      </c>
      <c r="AG143" s="175" t="s">
        <v>46</v>
      </c>
      <c r="AH143" s="140" t="str">
        <f aca="true" t="shared" si="34" ref="AH143:AH191">VLOOKUP(AA143,AC143:AG1000,5,0)</f>
        <v>4.35</v>
      </c>
      <c r="AI143" s="140" t="str">
        <f>VLOOKUP(C143,'[1]附件 系统外公开招考机关工作人员专业资格条件'!$H$4:$H$6155,1,0)</f>
        <v>陈洁君</v>
      </c>
      <c r="AJ143" s="140" t="str">
        <f>VLOOKUP(D143,'[1]附件 系统外公开招考机关工作人员专业资格条件'!$I$4:$I$6155,1,0)</f>
        <v>430623198612233766</v>
      </c>
    </row>
    <row r="144" spans="1:36" s="140" customFormat="1" ht="24.75" customHeight="1">
      <c r="A144" s="147">
        <v>142</v>
      </c>
      <c r="B144" s="97" t="s">
        <v>7</v>
      </c>
      <c r="C144" s="97" t="s">
        <v>672</v>
      </c>
      <c r="D144" s="152" t="s">
        <v>673</v>
      </c>
      <c r="E144" s="97" t="s">
        <v>38</v>
      </c>
      <c r="F144" s="153" t="s">
        <v>674</v>
      </c>
      <c r="G144" s="153" t="s">
        <v>675</v>
      </c>
      <c r="H144" s="97" t="s">
        <v>56</v>
      </c>
      <c r="I144" s="162">
        <v>43647</v>
      </c>
      <c r="J144" s="162">
        <v>43738</v>
      </c>
      <c r="K144" s="97">
        <f t="shared" si="27"/>
        <v>91</v>
      </c>
      <c r="L144" s="123">
        <v>4.35</v>
      </c>
      <c r="M144" s="115">
        <f t="shared" si="28"/>
        <v>329.87499999999994</v>
      </c>
      <c r="N144" s="160"/>
      <c r="P144" s="161">
        <v>20190701</v>
      </c>
      <c r="Q144" s="171">
        <f t="shared" si="29"/>
        <v>92</v>
      </c>
      <c r="R144" s="172">
        <f t="shared" si="30"/>
        <v>325.3561643835616</v>
      </c>
      <c r="S144" s="140" t="str">
        <f>VLOOKUP(C144,'[2]明细表（最终)'!$O$3:$P$155,2,0)</f>
        <v>20190630</v>
      </c>
      <c r="T144" s="140">
        <f>VLOOKUP(C144,'[3]明细表（最终)'!$T$3:$U$146,2,0)</f>
        <v>20190115</v>
      </c>
      <c r="U144" s="140">
        <f>VLOOKUP(C144,'[4]2018年度千分制目标考核指标与评价说明表'!$S$3:$T$490,2,0)</f>
        <v>20181106</v>
      </c>
      <c r="V144" s="173">
        <f>VLOOKUP(C144,'[5]明细定稿 (2)'!$C$3:$H$445,6,0)</f>
        <v>43363</v>
      </c>
      <c r="W144" s="173">
        <f>VLOOKUP(C144,'[6]汇总明细表'!$T$4:$U$476,2,0)</f>
        <v>43222</v>
      </c>
      <c r="X144" s="173"/>
      <c r="Y144" s="97" t="s">
        <v>672</v>
      </c>
      <c r="Z144" s="97">
        <v>20190115</v>
      </c>
      <c r="AA144" s="140" t="str">
        <f t="shared" si="31"/>
        <v>余小德20190115</v>
      </c>
      <c r="AB144" s="140" t="str">
        <f t="shared" si="32"/>
        <v>30000</v>
      </c>
      <c r="AC144" s="140" t="str">
        <f t="shared" si="33"/>
        <v>曾庆祥20180816</v>
      </c>
      <c r="AD144" s="175" t="s">
        <v>289</v>
      </c>
      <c r="AE144" s="175" t="s">
        <v>44</v>
      </c>
      <c r="AF144" s="175" t="s">
        <v>676</v>
      </c>
      <c r="AG144" s="175" t="s">
        <v>46</v>
      </c>
      <c r="AH144" s="140" t="str">
        <f t="shared" si="34"/>
        <v>4.35</v>
      </c>
      <c r="AI144" s="140" t="str">
        <f>VLOOKUP(C144,'[1]附件 系统外公开招考机关工作人员专业资格条件'!$H$4:$H$6155,1,0)</f>
        <v>余小德</v>
      </c>
      <c r="AJ144" s="140" t="str">
        <f>VLOOKUP(D144,'[1]附件 系统外公开招考机关工作人员专业资格条件'!$I$4:$I$6155,1,0)</f>
        <v>430611197710145030</v>
      </c>
    </row>
    <row r="145" spans="1:36" s="140" customFormat="1" ht="24.75" customHeight="1">
      <c r="A145" s="147">
        <v>143</v>
      </c>
      <c r="B145" s="97" t="s">
        <v>7</v>
      </c>
      <c r="C145" s="97" t="s">
        <v>677</v>
      </c>
      <c r="D145" s="152" t="s">
        <v>678</v>
      </c>
      <c r="E145" s="97" t="s">
        <v>38</v>
      </c>
      <c r="F145" s="153" t="s">
        <v>674</v>
      </c>
      <c r="G145" s="153" t="s">
        <v>675</v>
      </c>
      <c r="H145" s="97" t="s">
        <v>56</v>
      </c>
      <c r="I145" s="162">
        <v>43647</v>
      </c>
      <c r="J145" s="162">
        <v>43738</v>
      </c>
      <c r="K145" s="97">
        <f t="shared" si="27"/>
        <v>91</v>
      </c>
      <c r="L145" s="123">
        <v>4.35</v>
      </c>
      <c r="M145" s="115">
        <f t="shared" si="28"/>
        <v>329.87499999999994</v>
      </c>
      <c r="N145" s="160"/>
      <c r="P145" s="161">
        <v>20190701</v>
      </c>
      <c r="Q145" s="171">
        <f t="shared" si="29"/>
        <v>92</v>
      </c>
      <c r="R145" s="172">
        <f t="shared" si="30"/>
        <v>325.3561643835616</v>
      </c>
      <c r="S145" s="140" t="str">
        <f>VLOOKUP(C145,'[2]明细表（最终)'!$O$3:$P$155,2,0)</f>
        <v>20190630</v>
      </c>
      <c r="T145" s="140">
        <f>VLOOKUP(C145,'[3]明细表（最终)'!$T$3:$U$146,2,0)</f>
        <v>20190115</v>
      </c>
      <c r="U145" s="140">
        <f>VLOOKUP(C145,'[4]2018年度千分制目标考核指标与评价说明表'!$S$3:$T$490,2,0)</f>
        <v>20181030</v>
      </c>
      <c r="V145" s="173">
        <f>VLOOKUP(C145,'[5]明细定稿 (2)'!$C$3:$H$445,6,0)</f>
        <v>43363</v>
      </c>
      <c r="W145" s="173">
        <f>VLOOKUP(C145,'[6]汇总明细表'!$T$4:$U$476,2,0)</f>
        <v>43250</v>
      </c>
      <c r="X145" s="173"/>
      <c r="Y145" s="97" t="s">
        <v>677</v>
      </c>
      <c r="Z145" s="97">
        <v>20190115</v>
      </c>
      <c r="AA145" s="140" t="str">
        <f t="shared" si="31"/>
        <v>王守元20190115</v>
      </c>
      <c r="AB145" s="140" t="str">
        <f t="shared" si="32"/>
        <v>30000</v>
      </c>
      <c r="AC145" s="140" t="str">
        <f t="shared" si="33"/>
        <v>方海元20180913</v>
      </c>
      <c r="AD145" s="175" t="s">
        <v>309</v>
      </c>
      <c r="AE145" s="175" t="s">
        <v>641</v>
      </c>
      <c r="AF145" s="175" t="s">
        <v>679</v>
      </c>
      <c r="AG145" s="175" t="s">
        <v>46</v>
      </c>
      <c r="AH145" s="140" t="str">
        <f t="shared" si="34"/>
        <v>4.35</v>
      </c>
      <c r="AI145" s="140" t="str">
        <f>VLOOKUP(C145,'[1]附件 系统外公开招考机关工作人员专业资格条件'!$H$4:$H$6155,1,0)</f>
        <v>王守元</v>
      </c>
      <c r="AJ145" s="140" t="e">
        <f>VLOOKUP(D145,'[1]附件 系统外公开招考机关工作人员专业资格条件'!$I$4:$I$6155,1,0)</f>
        <v>#N/A</v>
      </c>
    </row>
    <row r="146" spans="1:36" s="140" customFormat="1" ht="24.75" customHeight="1">
      <c r="A146" s="147">
        <v>144</v>
      </c>
      <c r="B146" s="97" t="s">
        <v>7</v>
      </c>
      <c r="C146" s="97" t="s">
        <v>680</v>
      </c>
      <c r="D146" s="152" t="s">
        <v>681</v>
      </c>
      <c r="E146" s="97" t="s">
        <v>74</v>
      </c>
      <c r="F146" s="153" t="s">
        <v>260</v>
      </c>
      <c r="G146" s="153" t="s">
        <v>682</v>
      </c>
      <c r="H146" s="97" t="s">
        <v>56</v>
      </c>
      <c r="I146" s="162">
        <v>43647</v>
      </c>
      <c r="J146" s="162">
        <v>43738</v>
      </c>
      <c r="K146" s="97">
        <f t="shared" si="27"/>
        <v>91</v>
      </c>
      <c r="L146" s="123">
        <v>4.35</v>
      </c>
      <c r="M146" s="115">
        <f t="shared" si="28"/>
        <v>439.83333333333326</v>
      </c>
      <c r="N146" s="160"/>
      <c r="P146" s="161">
        <v>20190701</v>
      </c>
      <c r="Q146" s="171">
        <f t="shared" si="29"/>
        <v>92</v>
      </c>
      <c r="R146" s="172">
        <f t="shared" si="30"/>
        <v>433.80821917808214</v>
      </c>
      <c r="S146" s="140" t="str">
        <f>VLOOKUP(C146,'[2]明细表（最终)'!$O$3:$P$155,2,0)</f>
        <v>20190630</v>
      </c>
      <c r="T146" s="140">
        <f>VLOOKUP(C146,'[3]明细表（最终)'!$T$3:$U$146,2,0)</f>
        <v>20190121</v>
      </c>
      <c r="U146" s="140">
        <f>VLOOKUP(C146,'[4]2018年度千分制目标考核指标与评价说明表'!$S$3:$T$490,2,0)</f>
        <v>20181108</v>
      </c>
      <c r="V146" s="173">
        <f>VLOOKUP(C146,'[5]明细定稿 (2)'!$C$3:$H$445,6,0)</f>
        <v>43363</v>
      </c>
      <c r="W146" s="173">
        <f>VLOOKUP(C146,'[6]汇总明细表'!$T$4:$U$476,2,0)</f>
        <v>43246</v>
      </c>
      <c r="X146" s="173"/>
      <c r="Y146" s="97" t="s">
        <v>680</v>
      </c>
      <c r="Z146" s="97">
        <v>20190121</v>
      </c>
      <c r="AA146" s="140" t="str">
        <f t="shared" si="31"/>
        <v>刘桂芝20190121</v>
      </c>
      <c r="AB146" s="140" t="str">
        <f t="shared" si="32"/>
        <v>40000</v>
      </c>
      <c r="AC146" s="140" t="str">
        <f t="shared" si="33"/>
        <v>白浩20190121</v>
      </c>
      <c r="AD146" s="175" t="s">
        <v>258</v>
      </c>
      <c r="AE146" s="175" t="s">
        <v>44</v>
      </c>
      <c r="AF146" s="175" t="s">
        <v>683</v>
      </c>
      <c r="AG146" s="175" t="s">
        <v>46</v>
      </c>
      <c r="AH146" s="140" t="str">
        <f t="shared" si="34"/>
        <v>4.35</v>
      </c>
      <c r="AI146" s="140" t="str">
        <f>VLOOKUP(C146,'[1]附件 系统外公开招考机关工作人员专业资格条件'!$H$4:$H$6155,1,0)</f>
        <v>刘桂芝</v>
      </c>
      <c r="AJ146" s="140" t="e">
        <f>VLOOKUP(D146,'[1]附件 系统外公开招考机关工作人员专业资格条件'!$I$4:$I$6155,1,0)</f>
        <v>#N/A</v>
      </c>
    </row>
    <row r="147" spans="1:36" s="140" customFormat="1" ht="24.75" customHeight="1">
      <c r="A147" s="147">
        <v>145</v>
      </c>
      <c r="B147" s="97" t="s">
        <v>7</v>
      </c>
      <c r="C147" s="97" t="s">
        <v>684</v>
      </c>
      <c r="D147" s="152" t="s">
        <v>685</v>
      </c>
      <c r="E147" s="97" t="s">
        <v>60</v>
      </c>
      <c r="F147" s="153" t="s">
        <v>686</v>
      </c>
      <c r="G147" s="153" t="s">
        <v>687</v>
      </c>
      <c r="H147" s="97" t="s">
        <v>56</v>
      </c>
      <c r="I147" s="162">
        <v>43647</v>
      </c>
      <c r="J147" s="162">
        <v>43738</v>
      </c>
      <c r="K147" s="97">
        <f t="shared" si="27"/>
        <v>91</v>
      </c>
      <c r="L147" s="123">
        <v>4.35</v>
      </c>
      <c r="M147" s="115">
        <f t="shared" si="28"/>
        <v>549.7916666666666</v>
      </c>
      <c r="N147" s="160"/>
      <c r="P147" s="161">
        <v>20190701</v>
      </c>
      <c r="Q147" s="171">
        <f t="shared" si="29"/>
        <v>92</v>
      </c>
      <c r="R147" s="172">
        <f t="shared" si="30"/>
        <v>542.2602739726027</v>
      </c>
      <c r="S147" s="140" t="str">
        <f>VLOOKUP(C147,'[2]明细表（最终)'!$O$3:$P$155,2,0)</f>
        <v>20190630</v>
      </c>
      <c r="T147" s="140">
        <f>VLOOKUP(C147,'[3]明细表（最终)'!$T$3:$U$146,2,0)</f>
        <v>20190221</v>
      </c>
      <c r="U147" s="140">
        <f>VLOOKUP(C147,'[4]2018年度千分制目标考核指标与评价说明表'!$S$3:$T$490,2,0)</f>
        <v>20180928</v>
      </c>
      <c r="V147" s="173" t="str">
        <f>VLOOKUP(C147,'[5]明细定稿 (2)'!$C$3:$H$445,6,0)</f>
        <v>2018/09/28</v>
      </c>
      <c r="W147" s="173">
        <f>VLOOKUP(C147,'[6]汇总明细表'!$T$4:$U$476,2,0)</f>
        <v>43250</v>
      </c>
      <c r="X147" s="173"/>
      <c r="Y147" s="97" t="s">
        <v>684</v>
      </c>
      <c r="Z147" s="97">
        <v>20190221</v>
      </c>
      <c r="AA147" s="140" t="str">
        <f t="shared" si="31"/>
        <v>龙广伍20190221</v>
      </c>
      <c r="AB147" s="140" t="str">
        <f t="shared" si="32"/>
        <v>50000</v>
      </c>
      <c r="AC147" s="140" t="str">
        <f t="shared" si="33"/>
        <v>杨金号20161108</v>
      </c>
      <c r="AD147" s="175" t="s">
        <v>688</v>
      </c>
      <c r="AE147" s="175" t="s">
        <v>44</v>
      </c>
      <c r="AF147" s="175" t="s">
        <v>496</v>
      </c>
      <c r="AG147" s="175" t="s">
        <v>46</v>
      </c>
      <c r="AH147" s="140" t="str">
        <f t="shared" si="34"/>
        <v>4.35</v>
      </c>
      <c r="AI147" s="140" t="str">
        <f>VLOOKUP(C147,'[1]附件 系统外公开招考机关工作人员专业资格条件'!$H$4:$H$6155,1,0)</f>
        <v>龙广伍</v>
      </c>
      <c r="AJ147" s="140" t="str">
        <f>VLOOKUP(D147,'[1]附件 系统外公开招考机关工作人员专业资格条件'!$I$4:$I$6155,1,0)</f>
        <v>430611196209045031</v>
      </c>
    </row>
    <row r="148" spans="1:36" s="140" customFormat="1" ht="24.75" customHeight="1">
      <c r="A148" s="147">
        <v>146</v>
      </c>
      <c r="B148" s="97" t="s">
        <v>7</v>
      </c>
      <c r="C148" s="97" t="s">
        <v>689</v>
      </c>
      <c r="D148" s="152" t="s">
        <v>690</v>
      </c>
      <c r="E148" s="97" t="s">
        <v>691</v>
      </c>
      <c r="F148" s="153" t="s">
        <v>692</v>
      </c>
      <c r="G148" s="153" t="s">
        <v>347</v>
      </c>
      <c r="H148" s="97" t="s">
        <v>56</v>
      </c>
      <c r="I148" s="162">
        <v>43647</v>
      </c>
      <c r="J148" s="162">
        <v>43738</v>
      </c>
      <c r="K148" s="97">
        <f t="shared" si="27"/>
        <v>91</v>
      </c>
      <c r="L148" s="123">
        <v>4.35</v>
      </c>
      <c r="M148" s="115">
        <f t="shared" si="28"/>
        <v>109.95833333333331</v>
      </c>
      <c r="N148" s="160"/>
      <c r="P148" s="161">
        <v>20190701</v>
      </c>
      <c r="Q148" s="171">
        <f t="shared" si="29"/>
        <v>92</v>
      </c>
      <c r="R148" s="172">
        <f t="shared" si="30"/>
        <v>108.45205479452054</v>
      </c>
      <c r="S148" s="140" t="str">
        <f>VLOOKUP(C148,'[2]明细表（最终)'!$O$3:$P$155,2,0)</f>
        <v>20190630</v>
      </c>
      <c r="T148" s="140">
        <f>VLOOKUP(C148,'[3]明细表（最终)'!$T$3:$U$146,2,0)</f>
        <v>20190225</v>
      </c>
      <c r="U148" s="140">
        <f>VLOOKUP(C148,'[4]2018年度千分制目标考核指标与评价说明表'!$S$3:$T$490,2,0)</f>
        <v>20181231</v>
      </c>
      <c r="V148" s="173">
        <f>VLOOKUP(C148,'[5]明细定稿 (2)'!$C$3:$H$445,6,0)</f>
        <v>43363</v>
      </c>
      <c r="W148" s="173">
        <f>VLOOKUP(C148,'[6]汇总明细表'!$T$4:$U$476,2,0)</f>
        <v>43250</v>
      </c>
      <c r="X148" s="173"/>
      <c r="Y148" s="97" t="s">
        <v>689</v>
      </c>
      <c r="Z148" s="97">
        <v>20190506</v>
      </c>
      <c r="AA148" s="140" t="str">
        <f t="shared" si="31"/>
        <v>樊辉20190506</v>
      </c>
      <c r="AB148" s="140" t="str">
        <f t="shared" si="32"/>
        <v>10000</v>
      </c>
      <c r="AC148" s="140" t="str">
        <f t="shared" si="33"/>
        <v>曹岳林20161117</v>
      </c>
      <c r="AD148" s="175" t="s">
        <v>693</v>
      </c>
      <c r="AE148" s="175" t="s">
        <v>44</v>
      </c>
      <c r="AF148" s="175" t="s">
        <v>694</v>
      </c>
      <c r="AG148" s="175" t="s">
        <v>42</v>
      </c>
      <c r="AH148" s="140" t="str">
        <f t="shared" si="34"/>
        <v>4.35</v>
      </c>
      <c r="AI148" s="140" t="str">
        <f>VLOOKUP(C148,'[1]附件 系统外公开招考机关工作人员专业资格条件'!$H$4:$H$6155,1,0)</f>
        <v>樊辉</v>
      </c>
      <c r="AJ148" s="140" t="e">
        <f>VLOOKUP(D148,'[1]附件 系统外公开招考机关工作人员专业资格条件'!$I$4:$I$6155,1,0)</f>
        <v>#N/A</v>
      </c>
    </row>
    <row r="149" spans="1:36" s="140" customFormat="1" ht="24.75" customHeight="1">
      <c r="A149" s="147">
        <v>147</v>
      </c>
      <c r="B149" s="180" t="s">
        <v>7</v>
      </c>
      <c r="C149" s="180" t="s">
        <v>695</v>
      </c>
      <c r="D149" s="181" t="s">
        <v>696</v>
      </c>
      <c r="E149" s="180" t="s">
        <v>60</v>
      </c>
      <c r="F149" s="182" t="s">
        <v>697</v>
      </c>
      <c r="G149" s="182" t="s">
        <v>698</v>
      </c>
      <c r="H149" s="180" t="s">
        <v>56</v>
      </c>
      <c r="I149" s="184">
        <v>43647</v>
      </c>
      <c r="J149" s="184">
        <v>43738</v>
      </c>
      <c r="K149" s="180">
        <f t="shared" si="27"/>
        <v>91</v>
      </c>
      <c r="L149" s="185">
        <v>4.35</v>
      </c>
      <c r="M149" s="115">
        <f t="shared" si="28"/>
        <v>549.7916666666666</v>
      </c>
      <c r="N149" s="186" t="s">
        <v>699</v>
      </c>
      <c r="P149" s="161">
        <v>20190701</v>
      </c>
      <c r="Q149" s="171">
        <f t="shared" si="29"/>
        <v>92</v>
      </c>
      <c r="R149" s="172">
        <f t="shared" si="30"/>
        <v>542.2602739726027</v>
      </c>
      <c r="S149" s="140" t="str">
        <f>VLOOKUP(C149,'[2]明细表（最终)'!$O$3:$P$155,2,0)</f>
        <v>20190630</v>
      </c>
      <c r="T149" s="140">
        <f>VLOOKUP(C149,'[3]明细表（最终)'!$T$3:$U$146,2,0)</f>
        <v>20190331</v>
      </c>
      <c r="U149" s="140">
        <f>VLOOKUP(C149,'[4]2018年度千分制目标考核指标与评价说明表'!$S$3:$T$490,2,0)</f>
        <v>20181231</v>
      </c>
      <c r="V149" s="173">
        <f>VLOOKUP(C149,'[5]明细定稿 (2)'!$C$3:$H$445,6,0)</f>
        <v>43363</v>
      </c>
      <c r="W149" s="173" t="e">
        <f>VLOOKUP(C149,'[6]汇总明细表'!$T$4:$U$476,2,0)</f>
        <v>#N/A</v>
      </c>
      <c r="X149" s="173"/>
      <c r="Y149" s="97" t="s">
        <v>695</v>
      </c>
      <c r="Z149" s="97">
        <v>20190531</v>
      </c>
      <c r="AA149" s="140" t="str">
        <f t="shared" si="31"/>
        <v>卢金铎20190531</v>
      </c>
      <c r="AB149" s="140" t="e">
        <f t="shared" si="32"/>
        <v>#N/A</v>
      </c>
      <c r="AC149" s="140" t="str">
        <f t="shared" si="33"/>
        <v>汤龙保20161117</v>
      </c>
      <c r="AD149" s="175" t="s">
        <v>700</v>
      </c>
      <c r="AE149" s="175" t="s">
        <v>44</v>
      </c>
      <c r="AF149" s="175" t="s">
        <v>694</v>
      </c>
      <c r="AG149" s="175" t="s">
        <v>42</v>
      </c>
      <c r="AH149" s="140" t="e">
        <f t="shared" si="34"/>
        <v>#N/A</v>
      </c>
      <c r="AI149" s="140" t="str">
        <f>VLOOKUP(C149,'[1]附件 系统外公开招考机关工作人员专业资格条件'!$H$4:$H$6155,1,0)</f>
        <v>卢金铎</v>
      </c>
      <c r="AJ149" s="140" t="str">
        <f>VLOOKUP(D149,'[1]附件 系统外公开招考机关工作人员专业资格条件'!$I$4:$I$6155,1,0)</f>
        <v>430611196311225012</v>
      </c>
    </row>
    <row r="150" spans="1:36" s="140" customFormat="1" ht="24.75" customHeight="1">
      <c r="A150" s="147">
        <v>148</v>
      </c>
      <c r="B150" s="97" t="s">
        <v>7</v>
      </c>
      <c r="C150" s="97" t="s">
        <v>701</v>
      </c>
      <c r="D150" s="152" t="s">
        <v>702</v>
      </c>
      <c r="E150" s="97" t="s">
        <v>38</v>
      </c>
      <c r="F150" s="153" t="s">
        <v>703</v>
      </c>
      <c r="G150" s="153" t="s">
        <v>704</v>
      </c>
      <c r="H150" s="97" t="s">
        <v>56</v>
      </c>
      <c r="I150" s="162">
        <v>43647</v>
      </c>
      <c r="J150" s="162">
        <v>43738</v>
      </c>
      <c r="K150" s="97">
        <f t="shared" si="27"/>
        <v>91</v>
      </c>
      <c r="L150" s="123">
        <v>4.35</v>
      </c>
      <c r="M150" s="115">
        <f t="shared" si="28"/>
        <v>329.87499999999994</v>
      </c>
      <c r="N150" s="160"/>
      <c r="P150" s="161">
        <v>20190701</v>
      </c>
      <c r="Q150" s="171">
        <f t="shared" si="29"/>
        <v>92</v>
      </c>
      <c r="R150" s="172">
        <f t="shared" si="30"/>
        <v>325.3561643835616</v>
      </c>
      <c r="S150" s="140" t="str">
        <f>VLOOKUP(C150,'[2]明细表（最终)'!$O$3:$P$155,2,0)</f>
        <v>20190630</v>
      </c>
      <c r="T150" s="140">
        <f>VLOOKUP(C150,'[3]明细表（最终)'!$T$3:$U$146,2,0)</f>
        <v>20190331</v>
      </c>
      <c r="U150" s="140">
        <f>VLOOKUP(C150,'[4]2018年度千分制目标考核指标与评价说明表'!$S$3:$T$490,2,0)</f>
        <v>20181231</v>
      </c>
      <c r="V150" s="173">
        <f>VLOOKUP(C150,'[5]明细定稿 (2)'!$C$3:$H$445,6,0)</f>
        <v>43363</v>
      </c>
      <c r="W150" s="173" t="e">
        <f>VLOOKUP(C150,'[6]汇总明细表'!$T$4:$U$476,2,0)</f>
        <v>#N/A</v>
      </c>
      <c r="X150" s="173"/>
      <c r="Y150" s="97" t="s">
        <v>701</v>
      </c>
      <c r="Z150" s="97">
        <v>20190605</v>
      </c>
      <c r="AA150" s="140" t="str">
        <f t="shared" si="31"/>
        <v>陈咏梅20190605</v>
      </c>
      <c r="AB150" s="140" t="str">
        <f t="shared" si="32"/>
        <v>30000</v>
      </c>
      <c r="AC150" s="140" t="str">
        <f t="shared" si="33"/>
        <v>卢伏林20161124</v>
      </c>
      <c r="AD150" s="175" t="s">
        <v>705</v>
      </c>
      <c r="AE150" s="175" t="s">
        <v>44</v>
      </c>
      <c r="AF150" s="175" t="s">
        <v>706</v>
      </c>
      <c r="AG150" s="175" t="s">
        <v>42</v>
      </c>
      <c r="AH150" s="140" t="str">
        <f t="shared" si="34"/>
        <v>4.35</v>
      </c>
      <c r="AI150" s="140" t="str">
        <f>VLOOKUP(C150,'[1]附件 系统外公开招考机关工作人员专业资格条件'!$H$4:$H$6155,1,0)</f>
        <v>陈咏梅</v>
      </c>
      <c r="AJ150" s="140" t="str">
        <f>VLOOKUP(D150,'[1]附件 系统外公开招考机关工作人员专业资格条件'!$I$4:$I$6155,1,0)</f>
        <v>430611197302055028</v>
      </c>
    </row>
    <row r="151" spans="1:36" s="140" customFormat="1" ht="24.75" customHeight="1">
      <c r="A151" s="147">
        <v>149</v>
      </c>
      <c r="B151" s="97" t="s">
        <v>7</v>
      </c>
      <c r="C151" s="97" t="s">
        <v>707</v>
      </c>
      <c r="D151" s="152" t="s">
        <v>708</v>
      </c>
      <c r="E151" s="97" t="s">
        <v>129</v>
      </c>
      <c r="F151" s="153" t="s">
        <v>422</v>
      </c>
      <c r="G151" s="153" t="s">
        <v>432</v>
      </c>
      <c r="H151" s="97" t="s">
        <v>56</v>
      </c>
      <c r="I151" s="162">
        <v>43647</v>
      </c>
      <c r="J151" s="162">
        <v>43738</v>
      </c>
      <c r="K151" s="97">
        <f t="shared" si="27"/>
        <v>91</v>
      </c>
      <c r="L151" s="123">
        <v>4.35</v>
      </c>
      <c r="M151" s="115">
        <f t="shared" si="28"/>
        <v>219.91666666666663</v>
      </c>
      <c r="N151" s="160"/>
      <c r="P151" s="161">
        <v>20190701</v>
      </c>
      <c r="Q151" s="171">
        <f t="shared" si="29"/>
        <v>92</v>
      </c>
      <c r="R151" s="172">
        <f t="shared" si="30"/>
        <v>216.90410958904107</v>
      </c>
      <c r="S151" s="140">
        <f>VLOOKUP(C151,'[2]明细表（最终)'!$O$3:$P$155,2,0)</f>
        <v>20190706</v>
      </c>
      <c r="T151" s="140">
        <f>VLOOKUP(C151,'[3]明细表（最终)'!$T$3:$U$146,2,0)</f>
        <v>20190331</v>
      </c>
      <c r="U151" s="140">
        <f>VLOOKUP(C151,'[4]2018年度千分制目标考核指标与评价说明表'!$S$3:$T$490,2,0)</f>
        <v>20181231</v>
      </c>
      <c r="V151" s="173">
        <f>VLOOKUP(C151,'[5]明细定稿 (2)'!$C$3:$H$445,6,0)</f>
        <v>43363</v>
      </c>
      <c r="W151" s="173">
        <f>VLOOKUP(C151,'[6]汇总明细表'!$T$4:$U$476,2,0)</f>
        <v>43250</v>
      </c>
      <c r="X151" s="173"/>
      <c r="Y151" s="97" t="s">
        <v>707</v>
      </c>
      <c r="Z151" s="97">
        <v>20190717</v>
      </c>
      <c r="AA151" s="140" t="str">
        <f t="shared" si="31"/>
        <v>秦明洪20190717</v>
      </c>
      <c r="AB151" s="140" t="str">
        <f t="shared" si="32"/>
        <v>20000</v>
      </c>
      <c r="AC151" s="140" t="str">
        <f t="shared" si="33"/>
        <v>王群兴20170920</v>
      </c>
      <c r="AD151" s="175" t="s">
        <v>709</v>
      </c>
      <c r="AE151" s="175" t="s">
        <v>122</v>
      </c>
      <c r="AF151" s="175" t="s">
        <v>710</v>
      </c>
      <c r="AG151" s="175" t="s">
        <v>42</v>
      </c>
      <c r="AH151" s="140" t="str">
        <f t="shared" si="34"/>
        <v>4.35</v>
      </c>
      <c r="AI151" s="140" t="str">
        <f>VLOOKUP(C151,'[1]附件 系统外公开招考机关工作人员专业资格条件'!$H$4:$H$6155,1,0)</f>
        <v>秦明洪</v>
      </c>
      <c r="AJ151" s="140" t="str">
        <f>VLOOKUP(D151,'[1]附件 系统外公开招考机关工作人员专业资格条件'!$I$4:$I$6155,1,0)</f>
        <v>430611196907065013</v>
      </c>
    </row>
    <row r="152" spans="1:36" s="140" customFormat="1" ht="24.75" customHeight="1">
      <c r="A152" s="147">
        <v>150</v>
      </c>
      <c r="B152" s="97" t="s">
        <v>7</v>
      </c>
      <c r="C152" s="97" t="s">
        <v>711</v>
      </c>
      <c r="D152" s="152" t="s">
        <v>712</v>
      </c>
      <c r="E152" s="97" t="s">
        <v>60</v>
      </c>
      <c r="F152" s="153" t="s">
        <v>460</v>
      </c>
      <c r="G152" s="153" t="s">
        <v>713</v>
      </c>
      <c r="H152" s="97" t="s">
        <v>56</v>
      </c>
      <c r="I152" s="162">
        <v>43647</v>
      </c>
      <c r="J152" s="162">
        <v>43738</v>
      </c>
      <c r="K152" s="97">
        <f t="shared" si="27"/>
        <v>91</v>
      </c>
      <c r="L152" s="123">
        <v>4.35</v>
      </c>
      <c r="M152" s="115">
        <f t="shared" si="28"/>
        <v>549.7916666666666</v>
      </c>
      <c r="N152" s="160"/>
      <c r="P152" s="161">
        <v>20190701</v>
      </c>
      <c r="Q152" s="171">
        <f t="shared" si="29"/>
        <v>92</v>
      </c>
      <c r="R152" s="172">
        <f t="shared" si="30"/>
        <v>542.2602739726027</v>
      </c>
      <c r="S152" s="140" t="str">
        <f>VLOOKUP(C152,'[2]明细表（最终)'!$O$3:$P$155,2,0)</f>
        <v>20190630</v>
      </c>
      <c r="T152" s="140">
        <f>VLOOKUP(C152,'[3]明细表（最终)'!$T$3:$U$146,2,0)</f>
        <v>20190331</v>
      </c>
      <c r="U152" s="140">
        <f>VLOOKUP(C152,'[4]2018年度千分制目标考核指标与评价说明表'!$S$3:$T$490,2,0)</f>
        <v>20181231</v>
      </c>
      <c r="V152" s="173">
        <f>VLOOKUP(C152,'[5]明细定稿 (2)'!$C$3:$H$445,6,0)</f>
        <v>43363</v>
      </c>
      <c r="W152" s="173">
        <f>VLOOKUP(C152,'[6]汇总明细表'!$T$4:$U$476,2,0)</f>
        <v>43250</v>
      </c>
      <c r="X152" s="173"/>
      <c r="Y152" s="97" t="s">
        <v>711</v>
      </c>
      <c r="Z152" s="97">
        <v>20190814</v>
      </c>
      <c r="AA152" s="140" t="str">
        <f t="shared" si="31"/>
        <v>蔡得兵20190814</v>
      </c>
      <c r="AB152" s="140" t="str">
        <f t="shared" si="32"/>
        <v>50000</v>
      </c>
      <c r="AC152" s="140" t="str">
        <f t="shared" si="33"/>
        <v>谭作佳20171025</v>
      </c>
      <c r="AD152" s="175" t="s">
        <v>714</v>
      </c>
      <c r="AE152" s="175" t="s">
        <v>715</v>
      </c>
      <c r="AF152" s="175" t="s">
        <v>45</v>
      </c>
      <c r="AG152" s="175" t="s">
        <v>46</v>
      </c>
      <c r="AH152" s="140">
        <f t="shared" si="34"/>
        <v>4.35</v>
      </c>
      <c r="AI152" s="140" t="str">
        <f>VLOOKUP(C152,'[1]附件 系统外公开招考机关工作人员专业资格条件'!$H$4:$H$6155,1,0)</f>
        <v>蔡得兵</v>
      </c>
      <c r="AJ152" s="140" t="e">
        <f>VLOOKUP(D152,'[1]附件 系统外公开招考机关工作人员专业资格条件'!$I$4:$I$6155,1,0)</f>
        <v>#N/A</v>
      </c>
    </row>
    <row r="153" spans="1:36" s="140" customFormat="1" ht="24.75" customHeight="1">
      <c r="A153" s="147">
        <v>151</v>
      </c>
      <c r="B153" s="180" t="s">
        <v>7</v>
      </c>
      <c r="C153" s="180" t="s">
        <v>716</v>
      </c>
      <c r="D153" s="181" t="s">
        <v>717</v>
      </c>
      <c r="E153" s="180" t="s">
        <v>60</v>
      </c>
      <c r="F153" s="182" t="s">
        <v>718</v>
      </c>
      <c r="G153" s="182" t="s">
        <v>719</v>
      </c>
      <c r="H153" s="180" t="s">
        <v>56</v>
      </c>
      <c r="I153" s="184">
        <v>43647</v>
      </c>
      <c r="J153" s="184">
        <v>43738</v>
      </c>
      <c r="K153" s="180">
        <f t="shared" si="27"/>
        <v>91</v>
      </c>
      <c r="L153" s="185">
        <v>4.35</v>
      </c>
      <c r="M153" s="115">
        <f t="shared" si="28"/>
        <v>549.7916666666666</v>
      </c>
      <c r="N153" s="186"/>
      <c r="P153" s="161">
        <v>20190701</v>
      </c>
      <c r="Q153" s="171">
        <f t="shared" si="29"/>
        <v>92</v>
      </c>
      <c r="R153" s="172">
        <f t="shared" si="30"/>
        <v>542.2602739726027</v>
      </c>
      <c r="S153" s="140" t="str">
        <f>VLOOKUP(C153,'[2]明细表（最终)'!$O$3:$P$155,2,0)</f>
        <v>20190630</v>
      </c>
      <c r="T153" s="140">
        <f>VLOOKUP(C153,'[3]明细表（最终)'!$T$3:$U$146,2,0)</f>
        <v>20190331</v>
      </c>
      <c r="U153" s="140">
        <f>VLOOKUP(C153,'[4]2018年度千分制目标考核指标与评价说明表'!$S$3:$T$490,2,0)</f>
        <v>20181231</v>
      </c>
      <c r="V153" s="173">
        <f>VLOOKUP(C153,'[5]明细定稿 (2)'!$C$3:$H$445,6,0)</f>
        <v>43363</v>
      </c>
      <c r="W153" s="173">
        <f>VLOOKUP(C153,'[6]汇总明细表'!$T$4:$U$476,2,0)</f>
        <v>43250</v>
      </c>
      <c r="X153" s="173"/>
      <c r="Y153" s="97" t="s">
        <v>716</v>
      </c>
      <c r="Z153" s="97">
        <v>20190903</v>
      </c>
      <c r="AA153" s="140" t="str">
        <f t="shared" si="31"/>
        <v>冷会勇20190903</v>
      </c>
      <c r="AB153" s="140" t="e">
        <f t="shared" si="32"/>
        <v>#N/A</v>
      </c>
      <c r="AC153" s="140" t="str">
        <f t="shared" si="33"/>
        <v>白浩20171025</v>
      </c>
      <c r="AD153" s="175" t="s">
        <v>258</v>
      </c>
      <c r="AE153" s="175" t="s">
        <v>44</v>
      </c>
      <c r="AF153" s="175" t="s">
        <v>45</v>
      </c>
      <c r="AG153" s="175" t="s">
        <v>46</v>
      </c>
      <c r="AH153" s="140" t="e">
        <f t="shared" si="34"/>
        <v>#N/A</v>
      </c>
      <c r="AI153" s="140" t="str">
        <f>VLOOKUP(C153,'[1]附件 系统外公开招考机关工作人员专业资格条件'!$H$4:$H$6155,1,0)</f>
        <v>冷会勇</v>
      </c>
      <c r="AJ153" s="140" t="str">
        <f>VLOOKUP(D153,'[1]附件 系统外公开招考机关工作人员专业资格条件'!$I$4:$I$6155,1,0)</f>
        <v>430611197403225014</v>
      </c>
    </row>
    <row r="154" spans="1:36" s="140" customFormat="1" ht="24.75" customHeight="1">
      <c r="A154" s="147">
        <v>152</v>
      </c>
      <c r="B154" s="97" t="s">
        <v>7</v>
      </c>
      <c r="C154" s="97" t="s">
        <v>720</v>
      </c>
      <c r="D154" s="152" t="s">
        <v>721</v>
      </c>
      <c r="E154" s="97" t="s">
        <v>60</v>
      </c>
      <c r="F154" s="153" t="s">
        <v>722</v>
      </c>
      <c r="G154" s="153" t="s">
        <v>723</v>
      </c>
      <c r="H154" s="97" t="s">
        <v>56</v>
      </c>
      <c r="I154" s="162">
        <v>43647</v>
      </c>
      <c r="J154" s="162">
        <v>43728</v>
      </c>
      <c r="K154" s="97">
        <v>81</v>
      </c>
      <c r="L154" s="123">
        <v>4.35</v>
      </c>
      <c r="M154" s="115">
        <f t="shared" si="28"/>
        <v>489.375</v>
      </c>
      <c r="N154" s="160"/>
      <c r="P154" s="161">
        <v>20190701</v>
      </c>
      <c r="Q154" s="171">
        <f t="shared" si="29"/>
        <v>82</v>
      </c>
      <c r="R154" s="172">
        <f t="shared" si="30"/>
        <v>482.67123287671234</v>
      </c>
      <c r="S154" s="140" t="str">
        <f>VLOOKUP(C154,'[2]明细表（最终)'!$O$3:$P$155,2,0)</f>
        <v>20190630</v>
      </c>
      <c r="T154" s="140">
        <f>VLOOKUP(C154,'[3]明细表（最终)'!$T$3:$U$146,2,0)</f>
        <v>20190331</v>
      </c>
      <c r="U154" s="140">
        <f>VLOOKUP(C154,'[4]2018年度千分制目标考核指标与评价说明表'!$S$3:$T$490,2,0)</f>
        <v>20181231</v>
      </c>
      <c r="V154" s="173" t="str">
        <f>VLOOKUP(C154,'[5]明细定稿 (2)'!$C$3:$H$445,6,0)</f>
        <v>2018/09/20</v>
      </c>
      <c r="W154" s="173">
        <f>VLOOKUP(C154,'[6]汇总明细表'!$T$4:$U$476,2,0)</f>
        <v>43250</v>
      </c>
      <c r="X154" s="173"/>
      <c r="Y154" s="97" t="s">
        <v>720</v>
      </c>
      <c r="Z154" s="153" t="s">
        <v>722</v>
      </c>
      <c r="AA154" s="140" t="str">
        <f t="shared" si="31"/>
        <v>潘东平20180920</v>
      </c>
      <c r="AB154" s="140" t="str">
        <f t="shared" si="32"/>
        <v>50000</v>
      </c>
      <c r="AC154" s="140" t="str">
        <f t="shared" si="33"/>
        <v>汪庭华20171101</v>
      </c>
      <c r="AD154" s="175" t="s">
        <v>238</v>
      </c>
      <c r="AE154" s="175" t="s">
        <v>715</v>
      </c>
      <c r="AF154" s="175" t="s">
        <v>277</v>
      </c>
      <c r="AG154" s="175" t="s">
        <v>46</v>
      </c>
      <c r="AH154" s="140" t="str">
        <f t="shared" si="34"/>
        <v>4.35</v>
      </c>
      <c r="AI154" s="140" t="str">
        <f>VLOOKUP(C154,'[1]附件 系统外公开招考机关工作人员专业资格条件'!$H$4:$H$6155,1,0)</f>
        <v>潘东平</v>
      </c>
      <c r="AJ154" s="140" t="str">
        <f>VLOOKUP(D154,'[1]附件 系统外公开招考机关工作人员专业资格条件'!$I$4:$I$6155,1,0)</f>
        <v>430611196801095011</v>
      </c>
    </row>
    <row r="155" spans="1:36" s="140" customFormat="1" ht="24.75" customHeight="1">
      <c r="A155" s="147">
        <v>153</v>
      </c>
      <c r="B155" s="97" t="s">
        <v>7</v>
      </c>
      <c r="C155" s="97" t="s">
        <v>724</v>
      </c>
      <c r="D155" s="152" t="s">
        <v>725</v>
      </c>
      <c r="E155" s="97" t="s">
        <v>691</v>
      </c>
      <c r="F155" s="153" t="s">
        <v>726</v>
      </c>
      <c r="G155" s="153" t="s">
        <v>727</v>
      </c>
      <c r="H155" s="97" t="s">
        <v>41</v>
      </c>
      <c r="I155" s="162">
        <v>43647</v>
      </c>
      <c r="J155" s="162">
        <v>43665</v>
      </c>
      <c r="K155" s="97">
        <f>J155-I155</f>
        <v>18</v>
      </c>
      <c r="L155" s="123">
        <v>4.75</v>
      </c>
      <c r="M155" s="115">
        <f t="shared" si="28"/>
        <v>23.75</v>
      </c>
      <c r="N155" s="187"/>
      <c r="P155" s="161">
        <v>20190701</v>
      </c>
      <c r="Q155" s="171">
        <f t="shared" si="29"/>
        <v>19</v>
      </c>
      <c r="R155" s="172">
        <f t="shared" si="30"/>
        <v>23.424657534246574</v>
      </c>
      <c r="S155" s="140" t="e">
        <f>VLOOKUP(C155,'[2]明细表（最终)'!$O$3:$P$155,2,0)</f>
        <v>#N/A</v>
      </c>
      <c r="T155" s="140">
        <f>VLOOKUP(C155,'[3]明细表（最终)'!$T$3:$U$146,2,0)</f>
        <v>20190331</v>
      </c>
      <c r="U155" s="140">
        <f>VLOOKUP(C155,'[4]2018年度千分制目标考核指标与评价说明表'!$S$3:$T$490,2,0)</f>
        <v>20181231</v>
      </c>
      <c r="V155" s="173">
        <f>VLOOKUP(C155,'[5]明细定稿 (2)'!$C$3:$H$445,6,0)</f>
        <v>43363</v>
      </c>
      <c r="W155" s="173">
        <f>VLOOKUP(C155,'[6]汇总明细表'!$T$4:$U$476,2,0)</f>
        <v>43250</v>
      </c>
      <c r="X155" s="173"/>
      <c r="Y155" s="97" t="s">
        <v>724</v>
      </c>
      <c r="Z155" s="153" t="s">
        <v>726</v>
      </c>
      <c r="AA155" s="140" t="str">
        <f t="shared" si="31"/>
        <v>石小君20170721</v>
      </c>
      <c r="AB155" s="140" t="str">
        <f t="shared" si="32"/>
        <v>10000</v>
      </c>
      <c r="AC155" s="140" t="str">
        <f t="shared" si="33"/>
        <v>汪庭华20181206</v>
      </c>
      <c r="AD155" s="175" t="s">
        <v>238</v>
      </c>
      <c r="AE155" s="175" t="s">
        <v>715</v>
      </c>
      <c r="AF155" s="175" t="s">
        <v>728</v>
      </c>
      <c r="AG155" s="175" t="s">
        <v>46</v>
      </c>
      <c r="AH155" s="140" t="str">
        <f t="shared" si="34"/>
        <v>4.75</v>
      </c>
      <c r="AI155" s="140" t="str">
        <f>VLOOKUP(C155,'[1]附件 系统外公开招考机关工作人员专业资格条件'!$H$4:$H$6155,1,0)</f>
        <v>石小君</v>
      </c>
      <c r="AJ155" s="140" t="str">
        <f>VLOOKUP(D155,'[1]附件 系统外公开招考机关工作人员专业资格条件'!$I$4:$I$6155,1,0)</f>
        <v>430611197606265024</v>
      </c>
    </row>
    <row r="156" spans="1:36" s="140" customFormat="1" ht="24.75" customHeight="1">
      <c r="A156" s="147">
        <v>154</v>
      </c>
      <c r="B156" s="97" t="s">
        <v>7</v>
      </c>
      <c r="C156" s="97" t="s">
        <v>729</v>
      </c>
      <c r="D156" s="152" t="s">
        <v>730</v>
      </c>
      <c r="E156" s="97" t="s">
        <v>60</v>
      </c>
      <c r="F156" s="153" t="s">
        <v>731</v>
      </c>
      <c r="G156" s="153" t="s">
        <v>732</v>
      </c>
      <c r="H156" s="97" t="s">
        <v>56</v>
      </c>
      <c r="I156" s="188">
        <v>43320</v>
      </c>
      <c r="J156" s="188">
        <v>43390</v>
      </c>
      <c r="K156" s="97">
        <v>70</v>
      </c>
      <c r="L156" s="123">
        <v>4.35</v>
      </c>
      <c r="M156" s="115">
        <f t="shared" si="28"/>
        <v>422.91666666666663</v>
      </c>
      <c r="N156" s="189" t="s">
        <v>733</v>
      </c>
      <c r="Q156" s="171">
        <f t="shared" si="29"/>
        <v>71</v>
      </c>
      <c r="R156" s="172">
        <f t="shared" si="30"/>
        <v>417.12328767123284</v>
      </c>
      <c r="S156" s="140" t="e">
        <f>VLOOKUP(C156,'[2]明细表（最终)'!$O$3:$P$155,2,0)</f>
        <v>#N/A</v>
      </c>
      <c r="T156" s="140" t="e">
        <f>VLOOKUP(C156,'[3]明细表（最终)'!$T$3:$U$146,2,0)</f>
        <v>#N/A</v>
      </c>
      <c r="U156" s="140" t="e">
        <f>VLOOKUP(C156,'[4]2018年度千分制目标考核指标与评价说明表'!$S$3:$T$490,2,0)</f>
        <v>#N/A</v>
      </c>
      <c r="V156" s="173" t="e">
        <f>VLOOKUP(C156,'[5]明细定稿 (2)'!$C$3:$H$445,6,0)</f>
        <v>#N/A</v>
      </c>
      <c r="W156" s="140" t="e">
        <f>VLOOKUP(C156,'[6]汇总明细表'!$T$4:$U$476,2,0)</f>
        <v>#N/A</v>
      </c>
      <c r="Y156" s="97" t="s">
        <v>729</v>
      </c>
      <c r="Z156" s="97">
        <v>20171017</v>
      </c>
      <c r="AA156" s="140" t="str">
        <f t="shared" si="31"/>
        <v>杨丹桂20171017</v>
      </c>
      <c r="AB156" s="140" t="str">
        <f t="shared" si="32"/>
        <v>50000</v>
      </c>
      <c r="AC156" s="140" t="str">
        <f t="shared" si="33"/>
        <v>徐元洪20161118</v>
      </c>
      <c r="AD156" s="175" t="s">
        <v>734</v>
      </c>
      <c r="AE156" s="175" t="s">
        <v>44</v>
      </c>
      <c r="AF156" s="175" t="s">
        <v>237</v>
      </c>
      <c r="AG156" s="175" t="s">
        <v>46</v>
      </c>
      <c r="AH156" s="140" t="str">
        <f t="shared" si="34"/>
        <v>4.35</v>
      </c>
      <c r="AI156" s="140" t="str">
        <f>VLOOKUP(C156,'[1]附件 系统外公开招考机关工作人员专业资格条件'!$H$4:$H$6155,1,0)</f>
        <v>杨丹桂</v>
      </c>
      <c r="AJ156" s="140" t="str">
        <f>VLOOKUP(D156,'[1]附件 系统外公开招考机关工作人员专业资格条件'!$I$4:$I$6155,1,0)</f>
        <v>430611195808155043</v>
      </c>
    </row>
    <row r="157" spans="1:36" s="140" customFormat="1" ht="24.75" customHeight="1">
      <c r="A157" s="183"/>
      <c r="B157" s="97" t="s">
        <v>11</v>
      </c>
      <c r="C157" s="97"/>
      <c r="D157" s="98"/>
      <c r="E157" s="97"/>
      <c r="F157" s="153"/>
      <c r="G157" s="153"/>
      <c r="H157" s="97"/>
      <c r="I157" s="162"/>
      <c r="J157" s="164"/>
      <c r="K157" s="97"/>
      <c r="L157" s="123"/>
      <c r="M157" s="115">
        <f>SUM(M3:M156)</f>
        <v>65239.131944444445</v>
      </c>
      <c r="N157" s="190"/>
      <c r="Q157" s="171">
        <f t="shared" si="29"/>
        <v>1</v>
      </c>
      <c r="R157" s="172">
        <f t="shared" si="30"/>
        <v>0</v>
      </c>
      <c r="S157" s="140" t="e">
        <f>VLOOKUP(C157,'[2]明细表（最终)'!$O$3:$P$155,2,0)</f>
        <v>#N/A</v>
      </c>
      <c r="T157" s="140" t="e">
        <f>VLOOKUP(C157,'[3]明细表（最终)'!$T$3:$U$146,2,0)</f>
        <v>#N/A</v>
      </c>
      <c r="U157" s="140" t="e">
        <f>VLOOKUP(C157,'[4]2018年度千分制目标考核指标与评价说明表'!$S$3:$T$490,2,0)</f>
        <v>#N/A</v>
      </c>
      <c r="V157" s="173" t="e">
        <f>VLOOKUP(C157,'[5]明细定稿 (2)'!$C$3:$H$445,6,0)</f>
        <v>#N/A</v>
      </c>
      <c r="W157" s="140" t="e">
        <f>VLOOKUP(C157,'[6]汇总明细表'!$T$4:$U$476,2,0)</f>
        <v>#N/A</v>
      </c>
      <c r="AA157" s="140">
        <f t="shared" si="31"/>
      </c>
      <c r="AB157" s="140" t="e">
        <f t="shared" si="32"/>
        <v>#N/A</v>
      </c>
      <c r="AC157" s="140" t="str">
        <f t="shared" si="33"/>
        <v>秦光艳20161118</v>
      </c>
      <c r="AD157" s="175" t="s">
        <v>735</v>
      </c>
      <c r="AE157" s="175" t="s">
        <v>44</v>
      </c>
      <c r="AF157" s="175" t="s">
        <v>237</v>
      </c>
      <c r="AG157" s="175" t="s">
        <v>46</v>
      </c>
      <c r="AH157" s="140" t="e">
        <f t="shared" si="34"/>
        <v>#N/A</v>
      </c>
      <c r="AI157" s="140" t="e">
        <f>VLOOKUP(C157,'[1]附件 系统外公开招考机关工作人员专业资格条件'!$H$4:$H$6155,1,0)</f>
        <v>#N/A</v>
      </c>
      <c r="AJ157" s="140" t="e">
        <f>VLOOKUP(D157,'[1]附件 系统外公开招考机关工作人员专业资格条件'!$I$4:$I$6155,1,0)</f>
        <v>#N/A</v>
      </c>
    </row>
    <row r="158" spans="17:36" ht="13.5">
      <c r="Q158" s="171">
        <f t="shared" si="29"/>
        <v>1</v>
      </c>
      <c r="R158" s="172">
        <f t="shared" si="30"/>
        <v>0</v>
      </c>
      <c r="S158" s="140"/>
      <c r="T158" s="140"/>
      <c r="U158" s="140"/>
      <c r="V158" s="173"/>
      <c r="W158" s="140"/>
      <c r="X158" s="140"/>
      <c r="AB158" s="140" t="e">
        <f t="shared" si="32"/>
        <v>#N/A</v>
      </c>
      <c r="AC158" s="140" t="str">
        <f t="shared" si="33"/>
        <v>秦光艳20170217</v>
      </c>
      <c r="AD158" s="175" t="s">
        <v>735</v>
      </c>
      <c r="AE158" s="175" t="s">
        <v>44</v>
      </c>
      <c r="AF158" s="175" t="s">
        <v>736</v>
      </c>
      <c r="AG158" s="175" t="s">
        <v>46</v>
      </c>
      <c r="AH158" s="140" t="e">
        <f t="shared" si="34"/>
        <v>#N/A</v>
      </c>
      <c r="AI158" s="140" t="e">
        <f>VLOOKUP(C158,'[1]附件 系统外公开招考机关工作人员专业资格条件'!$H$4:$H$6155,1,0)</f>
        <v>#N/A</v>
      </c>
      <c r="AJ158" s="140" t="e">
        <f>VLOOKUP(D158,'[1]附件 系统外公开招考机关工作人员专业资格条件'!$I$4:$I$6155,1,0)</f>
        <v>#N/A</v>
      </c>
    </row>
    <row r="159" spans="9:36" ht="13.5">
      <c r="I159" s="178"/>
      <c r="J159" s="178"/>
      <c r="Q159" s="171">
        <f t="shared" si="29"/>
        <v>1</v>
      </c>
      <c r="R159" s="172">
        <f t="shared" si="30"/>
        <v>0</v>
      </c>
      <c r="S159" s="140"/>
      <c r="T159" s="140"/>
      <c r="U159" s="140"/>
      <c r="V159" s="173"/>
      <c r="W159" s="140"/>
      <c r="X159" s="140"/>
      <c r="AB159" s="140" t="e">
        <f t="shared" si="32"/>
        <v>#N/A</v>
      </c>
      <c r="AC159" s="140" t="str">
        <f t="shared" si="33"/>
        <v>汤新男20171020</v>
      </c>
      <c r="AD159" s="175" t="s">
        <v>223</v>
      </c>
      <c r="AE159" s="175" t="s">
        <v>122</v>
      </c>
      <c r="AF159" s="175" t="s">
        <v>428</v>
      </c>
      <c r="AG159" s="175" t="s">
        <v>46</v>
      </c>
      <c r="AH159" s="140" t="e">
        <f t="shared" si="34"/>
        <v>#N/A</v>
      </c>
      <c r="AI159" s="140" t="e">
        <f>VLOOKUP(C159,'[1]附件 系统外公开招考机关工作人员专业资格条件'!$H$4:$H$6155,1,0)</f>
        <v>#N/A</v>
      </c>
      <c r="AJ159" s="140" t="e">
        <f>VLOOKUP(D159,'[1]附件 系统外公开招考机关工作人员专业资格条件'!$I$4:$I$6155,1,0)</f>
        <v>#N/A</v>
      </c>
    </row>
    <row r="160" spans="17:36" ht="13.5">
      <c r="Q160" s="171">
        <f t="shared" si="29"/>
        <v>1</v>
      </c>
      <c r="R160" s="172">
        <f t="shared" si="30"/>
        <v>0</v>
      </c>
      <c r="S160" s="140"/>
      <c r="T160" s="140"/>
      <c r="U160" s="140"/>
      <c r="V160" s="173"/>
      <c r="W160" s="140"/>
      <c r="X160" s="140"/>
      <c r="AB160" s="140" t="e">
        <f t="shared" si="32"/>
        <v>#N/A</v>
      </c>
      <c r="AC160" s="140" t="str">
        <f t="shared" si="33"/>
        <v>文喜平20171024</v>
      </c>
      <c r="AD160" s="175" t="s">
        <v>228</v>
      </c>
      <c r="AE160" s="175" t="s">
        <v>122</v>
      </c>
      <c r="AF160" s="175" t="s">
        <v>737</v>
      </c>
      <c r="AG160" s="175" t="s">
        <v>46</v>
      </c>
      <c r="AH160" s="140" t="e">
        <f t="shared" si="34"/>
        <v>#N/A</v>
      </c>
      <c r="AI160" s="140" t="e">
        <f>VLOOKUP(C160,'[1]附件 系统外公开招考机关工作人员专业资格条件'!$H$4:$H$6155,1,0)</f>
        <v>#N/A</v>
      </c>
      <c r="AJ160" s="140" t="e">
        <f>VLOOKUP(D160,'[1]附件 系统外公开招考机关工作人员专业资格条件'!$I$4:$I$6155,1,0)</f>
        <v>#N/A</v>
      </c>
    </row>
    <row r="161" spans="17:36" ht="13.5">
      <c r="Q161" s="171">
        <f t="shared" si="29"/>
        <v>1</v>
      </c>
      <c r="R161" s="172">
        <f t="shared" si="30"/>
        <v>0</v>
      </c>
      <c r="S161" s="140"/>
      <c r="T161" s="140"/>
      <c r="U161" s="140"/>
      <c r="V161" s="173"/>
      <c r="W161" s="140"/>
      <c r="X161" s="140"/>
      <c r="AB161" s="140" t="e">
        <f t="shared" si="32"/>
        <v>#N/A</v>
      </c>
      <c r="AC161" s="140" t="str">
        <f t="shared" si="33"/>
        <v>文喜平20181108</v>
      </c>
      <c r="AD161" s="175" t="s">
        <v>228</v>
      </c>
      <c r="AE161" s="175" t="s">
        <v>122</v>
      </c>
      <c r="AF161" s="175" t="s">
        <v>738</v>
      </c>
      <c r="AG161" s="175" t="s">
        <v>46</v>
      </c>
      <c r="AH161" s="140" t="e">
        <f t="shared" si="34"/>
        <v>#N/A</v>
      </c>
      <c r="AI161" s="140" t="e">
        <f>VLOOKUP(C161,'[1]附件 系统外公开招考机关工作人员专业资格条件'!$H$4:$H$6155,1,0)</f>
        <v>#N/A</v>
      </c>
      <c r="AJ161" s="140" t="e">
        <f>VLOOKUP(D161,'[1]附件 系统外公开招考机关工作人员专业资格条件'!$I$4:$I$6155,1,0)</f>
        <v>#N/A</v>
      </c>
    </row>
    <row r="162" spans="17:36" ht="13.5">
      <c r="Q162" s="171">
        <f t="shared" si="29"/>
        <v>1</v>
      </c>
      <c r="R162" s="172">
        <f t="shared" si="30"/>
        <v>0</v>
      </c>
      <c r="S162" s="140"/>
      <c r="T162" s="140"/>
      <c r="U162" s="140"/>
      <c r="V162" s="173"/>
      <c r="W162" s="140"/>
      <c r="X162" s="140"/>
      <c r="AB162" s="140" t="e">
        <f t="shared" si="32"/>
        <v>#N/A</v>
      </c>
      <c r="AC162" s="140" t="str">
        <f t="shared" si="33"/>
        <v>汤新男20181108</v>
      </c>
      <c r="AD162" s="175" t="s">
        <v>223</v>
      </c>
      <c r="AE162" s="175" t="s">
        <v>122</v>
      </c>
      <c r="AF162" s="175" t="s">
        <v>738</v>
      </c>
      <c r="AG162" s="175" t="s">
        <v>46</v>
      </c>
      <c r="AH162" s="140" t="e">
        <f t="shared" si="34"/>
        <v>#N/A</v>
      </c>
      <c r="AI162" s="140" t="e">
        <f>VLOOKUP(C162,'[1]附件 系统外公开招考机关工作人员专业资格条件'!$H$4:$H$6155,1,0)</f>
        <v>#N/A</v>
      </c>
      <c r="AJ162" s="140" t="e">
        <f>VLOOKUP(D162,'[1]附件 系统外公开招考机关工作人员专业资格条件'!$I$4:$I$6155,1,0)</f>
        <v>#N/A</v>
      </c>
    </row>
    <row r="163" spans="17:36" ht="13.5">
      <c r="Q163" s="171">
        <f t="shared" si="29"/>
        <v>1</v>
      </c>
      <c r="R163" s="172">
        <f t="shared" si="30"/>
        <v>0</v>
      </c>
      <c r="S163" s="140"/>
      <c r="T163" s="140"/>
      <c r="U163" s="140"/>
      <c r="V163" s="173"/>
      <c r="W163" s="140"/>
      <c r="X163" s="140"/>
      <c r="AB163" s="140" t="e">
        <f t="shared" si="32"/>
        <v>#N/A</v>
      </c>
      <c r="AC163" s="140" t="str">
        <f t="shared" si="33"/>
        <v>范兵20190114</v>
      </c>
      <c r="AD163" s="175" t="s">
        <v>248</v>
      </c>
      <c r="AE163" s="175" t="s">
        <v>44</v>
      </c>
      <c r="AF163" s="175" t="s">
        <v>739</v>
      </c>
      <c r="AG163" s="175" t="s">
        <v>46</v>
      </c>
      <c r="AH163" s="140" t="e">
        <f t="shared" si="34"/>
        <v>#N/A</v>
      </c>
      <c r="AI163" s="140" t="e">
        <f>VLOOKUP(C163,'[1]附件 系统外公开招考机关工作人员专业资格条件'!$H$4:$H$6155,1,0)</f>
        <v>#N/A</v>
      </c>
      <c r="AJ163" s="140" t="e">
        <f>VLOOKUP(D163,'[1]附件 系统外公开招考机关工作人员专业资格条件'!$I$4:$I$6155,1,0)</f>
        <v>#N/A</v>
      </c>
    </row>
    <row r="164" spans="17:36" ht="13.5">
      <c r="Q164" s="171">
        <f t="shared" si="29"/>
        <v>1</v>
      </c>
      <c r="R164" s="172">
        <f t="shared" si="30"/>
        <v>0</v>
      </c>
      <c r="S164" s="140"/>
      <c r="T164" s="140"/>
      <c r="U164" s="140"/>
      <c r="V164" s="173"/>
      <c r="W164" s="140"/>
      <c r="X164" s="140"/>
      <c r="AB164" s="140" t="e">
        <f t="shared" si="32"/>
        <v>#N/A</v>
      </c>
      <c r="AC164" s="140" t="str">
        <f t="shared" si="33"/>
        <v>袁武波20190827</v>
      </c>
      <c r="AD164" s="175" t="s">
        <v>278</v>
      </c>
      <c r="AE164" s="175" t="s">
        <v>44</v>
      </c>
      <c r="AF164" s="175" t="s">
        <v>740</v>
      </c>
      <c r="AG164" s="175">
        <v>4.35</v>
      </c>
      <c r="AH164" s="140" t="e">
        <f t="shared" si="34"/>
        <v>#N/A</v>
      </c>
      <c r="AI164" s="140" t="e">
        <f>VLOOKUP(C164,'[1]附件 系统外公开招考机关工作人员专业资格条件'!$H$4:$H$6155,1,0)</f>
        <v>#N/A</v>
      </c>
      <c r="AJ164" s="140" t="e">
        <f>VLOOKUP(D164,'[1]附件 系统外公开招考机关工作人员专业资格条件'!$I$4:$I$6155,1,0)</f>
        <v>#N/A</v>
      </c>
    </row>
    <row r="165" spans="17:36" ht="13.5">
      <c r="Q165" s="171">
        <f t="shared" si="29"/>
        <v>1</v>
      </c>
      <c r="R165" s="172">
        <f t="shared" si="30"/>
        <v>0</v>
      </c>
      <c r="S165" s="140"/>
      <c r="T165" s="140"/>
      <c r="U165" s="140"/>
      <c r="V165" s="173"/>
      <c r="W165" s="140"/>
      <c r="X165" s="140"/>
      <c r="AB165" s="140" t="e">
        <f t="shared" si="32"/>
        <v>#N/A</v>
      </c>
      <c r="AC165" s="140" t="str">
        <f t="shared" si="33"/>
        <v>吴光辉20190828</v>
      </c>
      <c r="AD165" s="175" t="s">
        <v>284</v>
      </c>
      <c r="AE165" s="175" t="s">
        <v>44</v>
      </c>
      <c r="AF165" s="175" t="s">
        <v>741</v>
      </c>
      <c r="AG165" s="175">
        <v>4.35</v>
      </c>
      <c r="AH165" s="140" t="e">
        <f t="shared" si="34"/>
        <v>#N/A</v>
      </c>
      <c r="AI165" s="140" t="e">
        <f>VLOOKUP(C165,'[1]附件 系统外公开招考机关工作人员专业资格条件'!$H$4:$H$6155,1,0)</f>
        <v>#N/A</v>
      </c>
      <c r="AJ165" s="140" t="e">
        <f>VLOOKUP(D165,'[1]附件 系统外公开招考机关工作人员专业资格条件'!$I$4:$I$6155,1,0)</f>
        <v>#N/A</v>
      </c>
    </row>
    <row r="166" spans="17:36" ht="13.5">
      <c r="Q166" s="171">
        <f t="shared" si="29"/>
        <v>1</v>
      </c>
      <c r="R166" s="172">
        <f t="shared" si="30"/>
        <v>0</v>
      </c>
      <c r="S166" s="140"/>
      <c r="T166" s="140"/>
      <c r="U166" s="140"/>
      <c r="V166" s="173"/>
      <c r="W166" s="140"/>
      <c r="X166" s="140"/>
      <c r="AB166" s="140" t="e">
        <f t="shared" si="32"/>
        <v>#N/A</v>
      </c>
      <c r="AC166" s="140" t="str">
        <f t="shared" si="33"/>
        <v>陈克超20161111</v>
      </c>
      <c r="AD166" s="175" t="s">
        <v>180</v>
      </c>
      <c r="AE166" s="175" t="s">
        <v>44</v>
      </c>
      <c r="AF166" s="175" t="s">
        <v>208</v>
      </c>
      <c r="AG166" s="175" t="s">
        <v>42</v>
      </c>
      <c r="AH166" s="140" t="e">
        <f t="shared" si="34"/>
        <v>#N/A</v>
      </c>
      <c r="AI166" s="140" t="e">
        <f>VLOOKUP(C166,'[1]附件 系统外公开招考机关工作人员专业资格条件'!$H$4:$H$6155,1,0)</f>
        <v>#N/A</v>
      </c>
      <c r="AJ166" s="140" t="e">
        <f>VLOOKUP(D166,'[1]附件 系统外公开招考机关工作人员专业资格条件'!$I$4:$I$6155,1,0)</f>
        <v>#N/A</v>
      </c>
    </row>
    <row r="167" spans="17:36" ht="13.5">
      <c r="Q167" s="171">
        <f t="shared" si="29"/>
        <v>1</v>
      </c>
      <c r="R167" s="172">
        <f t="shared" si="30"/>
        <v>0</v>
      </c>
      <c r="S167" s="140"/>
      <c r="T167" s="140"/>
      <c r="U167" s="140"/>
      <c r="V167" s="173"/>
      <c r="W167" s="140"/>
      <c r="X167" s="140"/>
      <c r="AB167" s="140" t="e">
        <f t="shared" si="32"/>
        <v>#N/A</v>
      </c>
      <c r="AC167" s="140" t="str">
        <f t="shared" si="33"/>
        <v>李伏华20161111</v>
      </c>
      <c r="AD167" s="175" t="s">
        <v>175</v>
      </c>
      <c r="AE167" s="175" t="s">
        <v>44</v>
      </c>
      <c r="AF167" s="175" t="s">
        <v>208</v>
      </c>
      <c r="AG167" s="175" t="s">
        <v>42</v>
      </c>
      <c r="AH167" s="140" t="e">
        <f t="shared" si="34"/>
        <v>#N/A</v>
      </c>
      <c r="AI167" s="140" t="e">
        <f>VLOOKUP(C167,'[1]附件 系统外公开招考机关工作人员专业资格条件'!$H$4:$H$6155,1,0)</f>
        <v>#N/A</v>
      </c>
      <c r="AJ167" s="140" t="e">
        <f>VLOOKUP(D167,'[1]附件 系统外公开招考机关工作人员专业资格条件'!$I$4:$I$6155,1,0)</f>
        <v>#N/A</v>
      </c>
    </row>
    <row r="168" spans="17:36" ht="13.5">
      <c r="Q168" s="171">
        <f t="shared" si="29"/>
        <v>1</v>
      </c>
      <c r="R168" s="172">
        <f t="shared" si="30"/>
        <v>0</v>
      </c>
      <c r="S168" s="140"/>
      <c r="T168" s="140"/>
      <c r="U168" s="140"/>
      <c r="V168" s="173"/>
      <c r="W168" s="140"/>
      <c r="X168" s="140"/>
      <c r="AB168" s="140" t="e">
        <f t="shared" si="32"/>
        <v>#N/A</v>
      </c>
      <c r="AC168" s="140" t="str">
        <f t="shared" si="33"/>
        <v>左小秋20161111</v>
      </c>
      <c r="AD168" s="175" t="s">
        <v>742</v>
      </c>
      <c r="AE168" s="175" t="s">
        <v>44</v>
      </c>
      <c r="AF168" s="175" t="s">
        <v>208</v>
      </c>
      <c r="AG168" s="175" t="s">
        <v>46</v>
      </c>
      <c r="AH168" s="140" t="e">
        <f t="shared" si="34"/>
        <v>#N/A</v>
      </c>
      <c r="AI168" s="140" t="e">
        <f>VLOOKUP(C168,'[1]附件 系统外公开招考机关工作人员专业资格条件'!$H$4:$H$6155,1,0)</f>
        <v>#N/A</v>
      </c>
      <c r="AJ168" s="140" t="e">
        <f>VLOOKUP(D168,'[1]附件 系统外公开招考机关工作人员专业资格条件'!$I$4:$I$6155,1,0)</f>
        <v>#N/A</v>
      </c>
    </row>
    <row r="169" spans="17:36" ht="13.5">
      <c r="Q169" s="171">
        <f t="shared" si="29"/>
        <v>1</v>
      </c>
      <c r="R169" s="172">
        <f t="shared" si="30"/>
        <v>0</v>
      </c>
      <c r="S169" s="140"/>
      <c r="T169" s="140"/>
      <c r="U169" s="140"/>
      <c r="V169" s="173"/>
      <c r="W169" s="140"/>
      <c r="X169" s="140"/>
      <c r="AB169" s="140" t="e">
        <f t="shared" si="32"/>
        <v>#N/A</v>
      </c>
      <c r="AC169" s="140" t="str">
        <f t="shared" si="33"/>
        <v>范兵20161122</v>
      </c>
      <c r="AD169" s="175" t="s">
        <v>248</v>
      </c>
      <c r="AE169" s="175" t="s">
        <v>44</v>
      </c>
      <c r="AF169" s="175" t="s">
        <v>355</v>
      </c>
      <c r="AG169" s="175" t="s">
        <v>46</v>
      </c>
      <c r="AH169" s="140" t="e">
        <f t="shared" si="34"/>
        <v>#N/A</v>
      </c>
      <c r="AI169" s="140" t="e">
        <f>VLOOKUP(C169,'[1]附件 系统外公开招考机关工作人员专业资格条件'!$H$4:$H$6155,1,0)</f>
        <v>#N/A</v>
      </c>
      <c r="AJ169" s="140" t="e">
        <f>VLOOKUP(D169,'[1]附件 系统外公开招考机关工作人员专业资格条件'!$I$4:$I$6155,1,0)</f>
        <v>#N/A</v>
      </c>
    </row>
    <row r="170" spans="17:36" ht="13.5">
      <c r="Q170" s="171">
        <f t="shared" si="29"/>
        <v>1</v>
      </c>
      <c r="R170" s="172">
        <f t="shared" si="30"/>
        <v>0</v>
      </c>
      <c r="S170" s="140"/>
      <c r="T170" s="140"/>
      <c r="U170" s="140"/>
      <c r="V170" s="173"/>
      <c r="W170" s="140"/>
      <c r="X170" s="140"/>
      <c r="AB170" s="140" t="e">
        <f t="shared" si="32"/>
        <v>#N/A</v>
      </c>
      <c r="AC170" s="140" t="str">
        <f t="shared" si="33"/>
        <v>吴先明20161128</v>
      </c>
      <c r="AD170" s="175" t="s">
        <v>743</v>
      </c>
      <c r="AE170" s="175" t="s">
        <v>44</v>
      </c>
      <c r="AF170" s="175" t="s">
        <v>361</v>
      </c>
      <c r="AG170" s="175" t="s">
        <v>46</v>
      </c>
      <c r="AH170" s="140" t="e">
        <f t="shared" si="34"/>
        <v>#N/A</v>
      </c>
      <c r="AI170" s="140" t="e">
        <f>VLOOKUP(C170,'[1]附件 系统外公开招考机关工作人员专业资格条件'!$H$4:$H$6155,1,0)</f>
        <v>#N/A</v>
      </c>
      <c r="AJ170" s="140" t="e">
        <f>VLOOKUP(D170,'[1]附件 系统外公开招考机关工作人员专业资格条件'!$I$4:$I$6155,1,0)</f>
        <v>#N/A</v>
      </c>
    </row>
    <row r="171" spans="17:36" ht="13.5">
      <c r="Q171" s="171">
        <f t="shared" si="29"/>
        <v>1</v>
      </c>
      <c r="R171" s="172">
        <f t="shared" si="30"/>
        <v>0</v>
      </c>
      <c r="S171" s="140"/>
      <c r="T171" s="140"/>
      <c r="U171" s="140"/>
      <c r="V171" s="173"/>
      <c r="W171" s="140"/>
      <c r="X171" s="140"/>
      <c r="AB171" s="140" t="e">
        <f t="shared" si="32"/>
        <v>#N/A</v>
      </c>
      <c r="AC171" s="140" t="str">
        <f t="shared" si="33"/>
        <v>袁武波20170807</v>
      </c>
      <c r="AD171" s="175" t="s">
        <v>278</v>
      </c>
      <c r="AE171" s="175" t="s">
        <v>44</v>
      </c>
      <c r="AF171" s="175" t="s">
        <v>744</v>
      </c>
      <c r="AG171" s="175" t="s">
        <v>46</v>
      </c>
      <c r="AH171" s="140" t="e">
        <f t="shared" si="34"/>
        <v>#N/A</v>
      </c>
      <c r="AI171" s="140" t="e">
        <f>VLOOKUP(C171,'[1]附件 系统外公开招考机关工作人员专业资格条件'!$H$4:$H$6155,1,0)</f>
        <v>#N/A</v>
      </c>
      <c r="AJ171" s="140" t="e">
        <f>VLOOKUP(D171,'[1]附件 系统外公开招考机关工作人员专业资格条件'!$I$4:$I$6155,1,0)</f>
        <v>#N/A</v>
      </c>
    </row>
    <row r="172" spans="17:36" ht="13.5">
      <c r="Q172" s="171">
        <f t="shared" si="29"/>
        <v>1</v>
      </c>
      <c r="R172" s="172">
        <f t="shared" si="30"/>
        <v>0</v>
      </c>
      <c r="S172" s="140"/>
      <c r="T172" s="140"/>
      <c r="U172" s="140"/>
      <c r="V172" s="173"/>
      <c r="W172" s="140"/>
      <c r="X172" s="140"/>
      <c r="AB172" s="140" t="e">
        <f t="shared" si="32"/>
        <v>#N/A</v>
      </c>
      <c r="AC172" s="140" t="str">
        <f t="shared" si="33"/>
        <v>周学刚20170904</v>
      </c>
      <c r="AD172" s="175" t="s">
        <v>196</v>
      </c>
      <c r="AE172" s="175" t="s">
        <v>122</v>
      </c>
      <c r="AF172" s="175" t="s">
        <v>745</v>
      </c>
      <c r="AG172" s="175" t="s">
        <v>46</v>
      </c>
      <c r="AH172" s="140" t="e">
        <f t="shared" si="34"/>
        <v>#N/A</v>
      </c>
      <c r="AI172" s="140" t="e">
        <f>VLOOKUP(C172,'[1]附件 系统外公开招考机关工作人员专业资格条件'!$H$4:$H$6155,1,0)</f>
        <v>#N/A</v>
      </c>
      <c r="AJ172" s="140" t="e">
        <f>VLOOKUP(D172,'[1]附件 系统外公开招考机关工作人员专业资格条件'!$I$4:$I$6155,1,0)</f>
        <v>#N/A</v>
      </c>
    </row>
    <row r="173" spans="17:36" ht="13.5">
      <c r="Q173" s="171">
        <f t="shared" si="29"/>
        <v>1</v>
      </c>
      <c r="R173" s="172">
        <f t="shared" si="30"/>
        <v>0</v>
      </c>
      <c r="S173" s="140"/>
      <c r="T173" s="140"/>
      <c r="U173" s="140"/>
      <c r="V173" s="173"/>
      <c r="W173" s="140"/>
      <c r="X173" s="140"/>
      <c r="AB173" s="140" t="e">
        <f t="shared" si="32"/>
        <v>#N/A</v>
      </c>
      <c r="AC173" s="140" t="str">
        <f t="shared" si="33"/>
        <v>龚光华20170906</v>
      </c>
      <c r="AD173" s="175" t="s">
        <v>746</v>
      </c>
      <c r="AE173" s="175" t="s">
        <v>44</v>
      </c>
      <c r="AF173" s="175" t="s">
        <v>747</v>
      </c>
      <c r="AG173" s="175" t="s">
        <v>46</v>
      </c>
      <c r="AH173" s="140" t="e">
        <f t="shared" si="34"/>
        <v>#N/A</v>
      </c>
      <c r="AI173" s="140" t="e">
        <f>VLOOKUP(C173,'[1]附件 系统外公开招考机关工作人员专业资格条件'!$H$4:$H$6155,1,0)</f>
        <v>#N/A</v>
      </c>
      <c r="AJ173" s="140" t="e">
        <f>VLOOKUP(D173,'[1]附件 系统外公开招考机关工作人员专业资格条件'!$I$4:$I$6155,1,0)</f>
        <v>#N/A</v>
      </c>
    </row>
    <row r="174" spans="17:36" ht="13.5">
      <c r="Q174" s="171">
        <f t="shared" si="29"/>
        <v>1</v>
      </c>
      <c r="R174" s="172">
        <f t="shared" si="30"/>
        <v>0</v>
      </c>
      <c r="S174" s="140"/>
      <c r="T174" s="140"/>
      <c r="U174" s="140"/>
      <c r="V174" s="173"/>
      <c r="W174" s="140"/>
      <c r="X174" s="140"/>
      <c r="AB174" s="140" t="e">
        <f t="shared" si="32"/>
        <v>#N/A</v>
      </c>
      <c r="AC174" s="140" t="str">
        <f t="shared" si="33"/>
        <v>任兵20171011</v>
      </c>
      <c r="AD174" s="175" t="s">
        <v>200</v>
      </c>
      <c r="AE174" s="175" t="s">
        <v>44</v>
      </c>
      <c r="AF174" s="175" t="s">
        <v>748</v>
      </c>
      <c r="AG174" s="175" t="s">
        <v>46</v>
      </c>
      <c r="AH174" s="140" t="e">
        <f t="shared" si="34"/>
        <v>#N/A</v>
      </c>
      <c r="AI174" s="140" t="e">
        <f>VLOOKUP(C174,'[1]附件 系统外公开招考机关工作人员专业资格条件'!$H$4:$H$6155,1,0)</f>
        <v>#N/A</v>
      </c>
      <c r="AJ174" s="140" t="e">
        <f>VLOOKUP(D174,'[1]附件 系统外公开招考机关工作人员专业资格条件'!$I$4:$I$6155,1,0)</f>
        <v>#N/A</v>
      </c>
    </row>
    <row r="175" spans="17:36" ht="13.5">
      <c r="Q175" s="171">
        <f t="shared" si="29"/>
        <v>1</v>
      </c>
      <c r="R175" s="172">
        <f t="shared" si="30"/>
        <v>0</v>
      </c>
      <c r="S175" s="140"/>
      <c r="T175" s="140"/>
      <c r="U175" s="140"/>
      <c r="V175" s="173"/>
      <c r="W175" s="140"/>
      <c r="X175" s="140"/>
      <c r="AB175" s="140" t="e">
        <f t="shared" si="32"/>
        <v>#N/A</v>
      </c>
      <c r="AC175" s="140" t="str">
        <f t="shared" si="33"/>
        <v>龙世权20171017</v>
      </c>
      <c r="AD175" s="175" t="s">
        <v>209</v>
      </c>
      <c r="AE175" s="175" t="s">
        <v>44</v>
      </c>
      <c r="AF175" s="175" t="s">
        <v>749</v>
      </c>
      <c r="AG175" s="175" t="s">
        <v>46</v>
      </c>
      <c r="AH175" s="140" t="e">
        <f t="shared" si="34"/>
        <v>#N/A</v>
      </c>
      <c r="AI175" s="140" t="e">
        <f>VLOOKUP(C175,'[1]附件 系统外公开招考机关工作人员专业资格条件'!$H$4:$H$6155,1,0)</f>
        <v>#N/A</v>
      </c>
      <c r="AJ175" s="140" t="e">
        <f>VLOOKUP(D175,'[1]附件 系统外公开招考机关工作人员专业资格条件'!$I$4:$I$6155,1,0)</f>
        <v>#N/A</v>
      </c>
    </row>
    <row r="176" spans="17:36" ht="13.5">
      <c r="Q176" s="171">
        <f t="shared" si="29"/>
        <v>1</v>
      </c>
      <c r="R176" s="172">
        <f t="shared" si="30"/>
        <v>0</v>
      </c>
      <c r="S176" s="140"/>
      <c r="T176" s="140"/>
      <c r="U176" s="140"/>
      <c r="V176" s="173"/>
      <c r="W176" s="140"/>
      <c r="X176" s="140"/>
      <c r="AB176" s="140" t="e">
        <f t="shared" si="32"/>
        <v>#N/A</v>
      </c>
      <c r="AC176" s="140" t="str">
        <f t="shared" si="33"/>
        <v>余兆波20171017</v>
      </c>
      <c r="AD176" s="175" t="s">
        <v>750</v>
      </c>
      <c r="AE176" s="175" t="s">
        <v>122</v>
      </c>
      <c r="AF176" s="175" t="s">
        <v>749</v>
      </c>
      <c r="AG176" s="175" t="s">
        <v>46</v>
      </c>
      <c r="AH176" s="140" t="e">
        <f t="shared" si="34"/>
        <v>#N/A</v>
      </c>
      <c r="AI176" s="140" t="e">
        <f>VLOOKUP(C176,'[1]附件 系统外公开招考机关工作人员专业资格条件'!$H$4:$H$6155,1,0)</f>
        <v>#N/A</v>
      </c>
      <c r="AJ176" s="140" t="e">
        <f>VLOOKUP(D176,'[1]附件 系统外公开招考机关工作人员专业资格条件'!$I$4:$I$6155,1,0)</f>
        <v>#N/A</v>
      </c>
    </row>
    <row r="177" spans="17:36" ht="13.5">
      <c r="Q177" s="171">
        <f t="shared" si="29"/>
        <v>1</v>
      </c>
      <c r="R177" s="172">
        <f t="shared" si="30"/>
        <v>0</v>
      </c>
      <c r="S177" s="140"/>
      <c r="T177" s="140"/>
      <c r="U177" s="140"/>
      <c r="V177" s="173"/>
      <c r="W177" s="140"/>
      <c r="X177" s="140"/>
      <c r="AB177" s="140" t="e">
        <f t="shared" si="32"/>
        <v>#N/A</v>
      </c>
      <c r="AC177" s="140" t="str">
        <f t="shared" si="33"/>
        <v>程良20171017</v>
      </c>
      <c r="AD177" s="175" t="s">
        <v>751</v>
      </c>
      <c r="AE177" s="175" t="s">
        <v>44</v>
      </c>
      <c r="AF177" s="175" t="s">
        <v>749</v>
      </c>
      <c r="AG177" s="175" t="s">
        <v>46</v>
      </c>
      <c r="AH177" s="140" t="e">
        <f t="shared" si="34"/>
        <v>#N/A</v>
      </c>
      <c r="AI177" s="140" t="e">
        <f>VLOOKUP(C177,'[1]附件 系统外公开招考机关工作人员专业资格条件'!$H$4:$H$6155,1,0)</f>
        <v>#N/A</v>
      </c>
      <c r="AJ177" s="140" t="e">
        <f>VLOOKUP(D177,'[1]附件 系统外公开招考机关工作人员专业资格条件'!$I$4:$I$6155,1,0)</f>
        <v>#N/A</v>
      </c>
    </row>
    <row r="178" spans="17:36" ht="13.5">
      <c r="Q178" s="171">
        <f t="shared" si="29"/>
        <v>1</v>
      </c>
      <c r="R178" s="172">
        <f t="shared" si="30"/>
        <v>0</v>
      </c>
      <c r="S178" s="140"/>
      <c r="T178" s="140"/>
      <c r="U178" s="140"/>
      <c r="V178" s="173"/>
      <c r="W178" s="140"/>
      <c r="X178" s="140"/>
      <c r="AB178" s="140" t="e">
        <f t="shared" si="32"/>
        <v>#N/A</v>
      </c>
      <c r="AC178" s="140" t="str">
        <f t="shared" si="33"/>
        <v>易佑20171017</v>
      </c>
      <c r="AD178" s="175" t="s">
        <v>752</v>
      </c>
      <c r="AE178" s="175" t="s">
        <v>122</v>
      </c>
      <c r="AF178" s="175" t="s">
        <v>749</v>
      </c>
      <c r="AG178" s="175" t="s">
        <v>46</v>
      </c>
      <c r="AH178" s="140" t="e">
        <f t="shared" si="34"/>
        <v>#N/A</v>
      </c>
      <c r="AI178" s="140" t="e">
        <f>VLOOKUP(C178,'[1]附件 系统外公开招考机关工作人员专业资格条件'!$H$4:$H$6155,1,0)</f>
        <v>#N/A</v>
      </c>
      <c r="AJ178" s="140" t="e">
        <f>VLOOKUP(D178,'[1]附件 系统外公开招考机关工作人员专业资格条件'!$I$4:$I$6155,1,0)</f>
        <v>#N/A</v>
      </c>
    </row>
    <row r="179" spans="17:36" ht="13.5">
      <c r="Q179" s="171">
        <f t="shared" si="29"/>
        <v>1</v>
      </c>
      <c r="R179" s="172">
        <f t="shared" si="30"/>
        <v>0</v>
      </c>
      <c r="S179" s="140"/>
      <c r="T179" s="140"/>
      <c r="U179" s="140"/>
      <c r="V179" s="173"/>
      <c r="W179" s="140"/>
      <c r="X179" s="140"/>
      <c r="AB179" s="140" t="e">
        <f t="shared" si="32"/>
        <v>#N/A</v>
      </c>
      <c r="AC179" s="140" t="str">
        <f t="shared" si="33"/>
        <v>王春伏20171024</v>
      </c>
      <c r="AD179" s="175" t="s">
        <v>753</v>
      </c>
      <c r="AE179" s="175" t="s">
        <v>122</v>
      </c>
      <c r="AF179" s="175" t="s">
        <v>737</v>
      </c>
      <c r="AG179" s="175" t="s">
        <v>46</v>
      </c>
      <c r="AH179" s="140" t="e">
        <f t="shared" si="34"/>
        <v>#N/A</v>
      </c>
      <c r="AI179" s="140" t="e">
        <f>VLOOKUP(C179,'[1]附件 系统外公开招考机关工作人员专业资格条件'!$H$4:$H$6155,1,0)</f>
        <v>#N/A</v>
      </c>
      <c r="AJ179" s="140" t="e">
        <f>VLOOKUP(D179,'[1]附件 系统外公开招考机关工作人员专业资格条件'!$I$4:$I$6155,1,0)</f>
        <v>#N/A</v>
      </c>
    </row>
    <row r="180" spans="17:36" ht="13.5">
      <c r="Q180" s="171">
        <f t="shared" si="29"/>
        <v>1</v>
      </c>
      <c r="R180" s="172">
        <f t="shared" si="30"/>
        <v>0</v>
      </c>
      <c r="S180" s="140"/>
      <c r="T180" s="140"/>
      <c r="U180" s="140"/>
      <c r="V180" s="173"/>
      <c r="W180" s="140"/>
      <c r="X180" s="140"/>
      <c r="AB180" s="140" t="e">
        <f t="shared" si="32"/>
        <v>#N/A</v>
      </c>
      <c r="AC180" s="140" t="str">
        <f t="shared" si="33"/>
        <v>晏得山20171029</v>
      </c>
      <c r="AD180" s="175" t="s">
        <v>754</v>
      </c>
      <c r="AE180" s="175" t="s">
        <v>122</v>
      </c>
      <c r="AF180" s="175" t="s">
        <v>449</v>
      </c>
      <c r="AG180" s="175" t="s">
        <v>46</v>
      </c>
      <c r="AH180" s="140" t="e">
        <f t="shared" si="34"/>
        <v>#N/A</v>
      </c>
      <c r="AI180" s="140" t="e">
        <f>VLOOKUP(C180,'[1]附件 系统外公开招考机关工作人员专业资格条件'!$H$4:$H$6155,1,0)</f>
        <v>#N/A</v>
      </c>
      <c r="AJ180" s="140" t="e">
        <f>VLOOKUP(D180,'[1]附件 系统外公开招考机关工作人员专业资格条件'!$I$4:$I$6155,1,0)</f>
        <v>#N/A</v>
      </c>
    </row>
    <row r="181" spans="17:36" ht="13.5">
      <c r="Q181" s="171">
        <f t="shared" si="29"/>
        <v>1</v>
      </c>
      <c r="R181" s="172">
        <f t="shared" si="30"/>
        <v>0</v>
      </c>
      <c r="S181" s="140"/>
      <c r="T181" s="140"/>
      <c r="U181" s="140"/>
      <c r="V181" s="173"/>
      <c r="W181" s="140"/>
      <c r="X181" s="140"/>
      <c r="AB181" s="140" t="e">
        <f t="shared" si="32"/>
        <v>#N/A</v>
      </c>
      <c r="AC181" s="140" t="str">
        <f t="shared" si="33"/>
        <v>李应成20171029</v>
      </c>
      <c r="AD181" s="175" t="s">
        <v>755</v>
      </c>
      <c r="AE181" s="175" t="s">
        <v>122</v>
      </c>
      <c r="AF181" s="175" t="s">
        <v>449</v>
      </c>
      <c r="AG181" s="175" t="s">
        <v>46</v>
      </c>
      <c r="AH181" s="140" t="e">
        <f t="shared" si="34"/>
        <v>#N/A</v>
      </c>
      <c r="AI181" s="140" t="e">
        <f>VLOOKUP(C181,'[1]附件 系统外公开招考机关工作人员专业资格条件'!$H$4:$H$6155,1,0)</f>
        <v>#N/A</v>
      </c>
      <c r="AJ181" s="140" t="e">
        <f>VLOOKUP(D181,'[1]附件 系统外公开招考机关工作人员专业资格条件'!$I$4:$I$6155,1,0)</f>
        <v>#N/A</v>
      </c>
    </row>
    <row r="182" spans="17:36" ht="13.5">
      <c r="Q182" s="171">
        <f t="shared" si="29"/>
        <v>1</v>
      </c>
      <c r="R182" s="172">
        <f t="shared" si="30"/>
        <v>0</v>
      </c>
      <c r="S182" s="140"/>
      <c r="T182" s="140"/>
      <c r="U182" s="140"/>
      <c r="V182" s="173"/>
      <c r="W182" s="140"/>
      <c r="X182" s="140"/>
      <c r="AB182" s="140" t="e">
        <f t="shared" si="32"/>
        <v>#N/A</v>
      </c>
      <c r="AC182" s="140" t="str">
        <f t="shared" si="33"/>
        <v>赵绪峰20171029</v>
      </c>
      <c r="AD182" s="175" t="s">
        <v>756</v>
      </c>
      <c r="AE182" s="175" t="s">
        <v>122</v>
      </c>
      <c r="AF182" s="175" t="s">
        <v>449</v>
      </c>
      <c r="AG182" s="175" t="s">
        <v>46</v>
      </c>
      <c r="AH182" s="140" t="e">
        <f t="shared" si="34"/>
        <v>#N/A</v>
      </c>
      <c r="AI182" s="140" t="e">
        <f>VLOOKUP(C182,'[1]附件 系统外公开招考机关工作人员专业资格条件'!$H$4:$H$6155,1,0)</f>
        <v>#N/A</v>
      </c>
      <c r="AJ182" s="140" t="e">
        <f>VLOOKUP(D182,'[1]附件 系统外公开招考机关工作人员专业资格条件'!$I$4:$I$6155,1,0)</f>
        <v>#N/A</v>
      </c>
    </row>
    <row r="183" spans="17:36" ht="13.5">
      <c r="Q183" s="171">
        <f t="shared" si="29"/>
        <v>1</v>
      </c>
      <c r="R183" s="172">
        <f t="shared" si="30"/>
        <v>0</v>
      </c>
      <c r="S183" s="140"/>
      <c r="T183" s="140"/>
      <c r="U183" s="140"/>
      <c r="V183" s="173"/>
      <c r="W183" s="140"/>
      <c r="X183" s="140"/>
      <c r="AB183" s="140" t="e">
        <f t="shared" si="32"/>
        <v>#N/A</v>
      </c>
      <c r="AC183" s="140" t="str">
        <f t="shared" si="33"/>
        <v>杨从喜20171030</v>
      </c>
      <c r="AD183" s="175" t="s">
        <v>215</v>
      </c>
      <c r="AE183" s="175" t="s">
        <v>122</v>
      </c>
      <c r="AF183" s="175" t="s">
        <v>266</v>
      </c>
      <c r="AG183" s="175" t="s">
        <v>46</v>
      </c>
      <c r="AH183" s="140" t="e">
        <f t="shared" si="34"/>
        <v>#N/A</v>
      </c>
      <c r="AI183" s="140" t="e">
        <f>VLOOKUP(C183,'[1]附件 系统外公开招考机关工作人员专业资格条件'!$H$4:$H$6155,1,0)</f>
        <v>#N/A</v>
      </c>
      <c r="AJ183" s="140" t="e">
        <f>VLOOKUP(D183,'[1]附件 系统外公开招考机关工作人员专业资格条件'!$I$4:$I$6155,1,0)</f>
        <v>#N/A</v>
      </c>
    </row>
    <row r="184" spans="17:36" ht="13.5">
      <c r="Q184" s="171">
        <f t="shared" si="29"/>
        <v>1</v>
      </c>
      <c r="R184" s="172">
        <f t="shared" si="30"/>
        <v>0</v>
      </c>
      <c r="S184" s="140"/>
      <c r="T184" s="140"/>
      <c r="U184" s="140"/>
      <c r="V184" s="173"/>
      <c r="W184" s="140"/>
      <c r="X184" s="140"/>
      <c r="AB184" s="140" t="e">
        <f t="shared" si="32"/>
        <v>#N/A</v>
      </c>
      <c r="AC184" s="140" t="str">
        <f t="shared" si="33"/>
        <v>陈剑超20171030</v>
      </c>
      <c r="AD184" s="175" t="s">
        <v>757</v>
      </c>
      <c r="AE184" s="175" t="s">
        <v>122</v>
      </c>
      <c r="AF184" s="175" t="s">
        <v>266</v>
      </c>
      <c r="AG184" s="175" t="s">
        <v>46</v>
      </c>
      <c r="AH184" s="140" t="e">
        <f t="shared" si="34"/>
        <v>#N/A</v>
      </c>
      <c r="AI184" s="140" t="e">
        <f>VLOOKUP(C184,'[1]附件 系统外公开招考机关工作人员专业资格条件'!$H$4:$H$6155,1,0)</f>
        <v>#N/A</v>
      </c>
      <c r="AJ184" s="140" t="e">
        <f>VLOOKUP(D184,'[1]附件 系统外公开招考机关工作人员专业资格条件'!$I$4:$I$6155,1,0)</f>
        <v>#N/A</v>
      </c>
    </row>
    <row r="185" spans="17:36" ht="13.5">
      <c r="Q185" s="171">
        <f t="shared" si="29"/>
        <v>1</v>
      </c>
      <c r="R185" s="172">
        <f t="shared" si="30"/>
        <v>0</v>
      </c>
      <c r="S185" s="140"/>
      <c r="T185" s="140"/>
      <c r="U185" s="140"/>
      <c r="V185" s="173"/>
      <c r="W185" s="140"/>
      <c r="X185" s="140"/>
      <c r="AB185" s="140" t="e">
        <f t="shared" si="32"/>
        <v>#N/A</v>
      </c>
      <c r="AC185" s="140" t="str">
        <f t="shared" si="33"/>
        <v>王世珍20171031</v>
      </c>
      <c r="AD185" s="175" t="s">
        <v>758</v>
      </c>
      <c r="AE185" s="175" t="s">
        <v>122</v>
      </c>
      <c r="AF185" s="175" t="s">
        <v>268</v>
      </c>
      <c r="AG185" s="175" t="s">
        <v>46</v>
      </c>
      <c r="AH185" s="140" t="e">
        <f t="shared" si="34"/>
        <v>#N/A</v>
      </c>
      <c r="AI185" s="140" t="e">
        <f>VLOOKUP(C185,'[1]附件 系统外公开招考机关工作人员专业资格条件'!$H$4:$H$6155,1,0)</f>
        <v>#N/A</v>
      </c>
      <c r="AJ185" s="140" t="e">
        <f>VLOOKUP(D185,'[1]附件 系统外公开招考机关工作人员专业资格条件'!$I$4:$I$6155,1,0)</f>
        <v>#N/A</v>
      </c>
    </row>
    <row r="186" spans="17:36" ht="13.5">
      <c r="Q186" s="171">
        <f t="shared" si="29"/>
        <v>1</v>
      </c>
      <c r="R186" s="172">
        <f t="shared" si="30"/>
        <v>0</v>
      </c>
      <c r="S186" s="140"/>
      <c r="T186" s="140"/>
      <c r="U186" s="140"/>
      <c r="V186" s="173"/>
      <c r="W186" s="140"/>
      <c r="X186" s="140"/>
      <c r="AB186" s="140" t="e">
        <f t="shared" si="32"/>
        <v>#N/A</v>
      </c>
      <c r="AC186" s="140" t="str">
        <f t="shared" si="33"/>
        <v>杨建池20171101</v>
      </c>
      <c r="AD186" s="175" t="s">
        <v>759</v>
      </c>
      <c r="AE186" s="175" t="s">
        <v>122</v>
      </c>
      <c r="AF186" s="175" t="s">
        <v>277</v>
      </c>
      <c r="AG186" s="175" t="s">
        <v>46</v>
      </c>
      <c r="AH186" s="140" t="e">
        <f t="shared" si="34"/>
        <v>#N/A</v>
      </c>
      <c r="AI186" s="140" t="e">
        <f>VLOOKUP(C186,'[1]附件 系统外公开招考机关工作人员专业资格条件'!$H$4:$H$6155,1,0)</f>
        <v>#N/A</v>
      </c>
      <c r="AJ186" s="140" t="e">
        <f>VLOOKUP(D186,'[1]附件 系统外公开招考机关工作人员专业资格条件'!$I$4:$I$6155,1,0)</f>
        <v>#N/A</v>
      </c>
    </row>
    <row r="187" spans="17:36" ht="13.5">
      <c r="Q187" s="171">
        <f t="shared" si="29"/>
        <v>1</v>
      </c>
      <c r="R187" s="172">
        <f t="shared" si="30"/>
        <v>0</v>
      </c>
      <c r="S187" s="140"/>
      <c r="T187" s="140"/>
      <c r="U187" s="140"/>
      <c r="V187" s="173"/>
      <c r="W187" s="140"/>
      <c r="X187" s="140"/>
      <c r="AB187" s="140" t="e">
        <f t="shared" si="32"/>
        <v>#N/A</v>
      </c>
      <c r="AC187" s="140" t="str">
        <f t="shared" si="33"/>
        <v>童桂和20171102</v>
      </c>
      <c r="AD187" s="175" t="s">
        <v>760</v>
      </c>
      <c r="AE187" s="175" t="s">
        <v>122</v>
      </c>
      <c r="AF187" s="175" t="s">
        <v>470</v>
      </c>
      <c r="AG187" s="175" t="s">
        <v>46</v>
      </c>
      <c r="AH187" s="140" t="e">
        <f t="shared" si="34"/>
        <v>#N/A</v>
      </c>
      <c r="AI187" s="140" t="e">
        <f>VLOOKUP(C187,'[1]附件 系统外公开招考机关工作人员专业资格条件'!$H$4:$H$6155,1,0)</f>
        <v>#N/A</v>
      </c>
      <c r="AJ187" s="140" t="e">
        <f>VLOOKUP(D187,'[1]附件 系统外公开招考机关工作人员专业资格条件'!$I$4:$I$6155,1,0)</f>
        <v>#N/A</v>
      </c>
    </row>
    <row r="188" spans="17:36" ht="13.5">
      <c r="Q188" s="171">
        <f t="shared" si="29"/>
        <v>1</v>
      </c>
      <c r="R188" s="172">
        <f t="shared" si="30"/>
        <v>0</v>
      </c>
      <c r="S188" s="140"/>
      <c r="T188" s="140"/>
      <c r="U188" s="140"/>
      <c r="V188" s="173"/>
      <c r="W188" s="140"/>
      <c r="X188" s="140"/>
      <c r="AB188" s="140" t="e">
        <f t="shared" si="32"/>
        <v>#N/A</v>
      </c>
      <c r="AC188" s="140" t="str">
        <f t="shared" si="33"/>
        <v>陈勋20171121</v>
      </c>
      <c r="AD188" s="175" t="s">
        <v>232</v>
      </c>
      <c r="AE188" s="175" t="s">
        <v>44</v>
      </c>
      <c r="AF188" s="175" t="s">
        <v>761</v>
      </c>
      <c r="AG188" s="175" t="s">
        <v>46</v>
      </c>
      <c r="AH188" s="140" t="e">
        <f t="shared" si="34"/>
        <v>#N/A</v>
      </c>
      <c r="AI188" s="140" t="e">
        <f>VLOOKUP(C188,'[1]附件 系统外公开招考机关工作人员专业资格条件'!$H$4:$H$6155,1,0)</f>
        <v>#N/A</v>
      </c>
      <c r="AJ188" s="140" t="e">
        <f>VLOOKUP(D188,'[1]附件 系统外公开招考机关工作人员专业资格条件'!$I$4:$I$6155,1,0)</f>
        <v>#N/A</v>
      </c>
    </row>
    <row r="189" spans="17:36" ht="13.5">
      <c r="Q189" s="171">
        <f t="shared" si="29"/>
        <v>1</v>
      </c>
      <c r="R189" s="172">
        <f t="shared" si="30"/>
        <v>0</v>
      </c>
      <c r="S189" s="140"/>
      <c r="T189" s="140"/>
      <c r="U189" s="140"/>
      <c r="V189" s="173"/>
      <c r="W189" s="140"/>
      <c r="X189" s="140"/>
      <c r="AB189" s="140" t="e">
        <f t="shared" si="32"/>
        <v>#N/A</v>
      </c>
      <c r="AC189" s="140" t="str">
        <f t="shared" si="33"/>
        <v>范兵20171122</v>
      </c>
      <c r="AD189" s="175" t="s">
        <v>248</v>
      </c>
      <c r="AE189" s="175" t="s">
        <v>44</v>
      </c>
      <c r="AF189" s="175" t="s">
        <v>171</v>
      </c>
      <c r="AG189" s="175" t="s">
        <v>46</v>
      </c>
      <c r="AH189" s="140" t="e">
        <f t="shared" si="34"/>
        <v>#N/A</v>
      </c>
      <c r="AI189" s="140" t="e">
        <f>VLOOKUP(C189,'[1]附件 系统外公开招考机关工作人员专业资格条件'!$H$4:$H$6155,1,0)</f>
        <v>#N/A</v>
      </c>
      <c r="AJ189" s="140" t="e">
        <f>VLOOKUP(D189,'[1]附件 系统外公开招考机关工作人员专业资格条件'!$I$4:$I$6155,1,0)</f>
        <v>#N/A</v>
      </c>
    </row>
    <row r="190" spans="17:36" ht="13.5">
      <c r="Q190" s="171">
        <f t="shared" si="29"/>
        <v>1</v>
      </c>
      <c r="R190" s="172">
        <f t="shared" si="30"/>
        <v>0</v>
      </c>
      <c r="S190" s="140"/>
      <c r="T190" s="140"/>
      <c r="U190" s="140"/>
      <c r="V190" s="173"/>
      <c r="W190" s="140"/>
      <c r="X190" s="140"/>
      <c r="AB190" s="140" t="e">
        <f t="shared" si="32"/>
        <v>#N/A</v>
      </c>
      <c r="AC190" s="140" t="str">
        <f t="shared" si="33"/>
        <v>吴光辉20180809</v>
      </c>
      <c r="AD190" s="175" t="s">
        <v>284</v>
      </c>
      <c r="AE190" s="175" t="s">
        <v>44</v>
      </c>
      <c r="AF190" s="175" t="s">
        <v>762</v>
      </c>
      <c r="AG190" s="175" t="s">
        <v>46</v>
      </c>
      <c r="AH190" s="140" t="e">
        <f t="shared" si="34"/>
        <v>#N/A</v>
      </c>
      <c r="AI190" s="140" t="e">
        <f>VLOOKUP(C190,'[1]附件 系统外公开招考机关工作人员专业资格条件'!$H$4:$H$6155,1,0)</f>
        <v>#N/A</v>
      </c>
      <c r="AJ190" s="140" t="e">
        <f>VLOOKUP(D190,'[1]附件 系统外公开招考机关工作人员专业资格条件'!$I$4:$I$6155,1,0)</f>
        <v>#N/A</v>
      </c>
    </row>
    <row r="191" spans="17:36" ht="13.5">
      <c r="Q191" s="171">
        <f t="shared" si="29"/>
        <v>1</v>
      </c>
      <c r="R191" s="172">
        <f t="shared" si="30"/>
        <v>0</v>
      </c>
      <c r="S191" s="140"/>
      <c r="T191" s="140"/>
      <c r="U191" s="140"/>
      <c r="V191" s="173"/>
      <c r="W191" s="140"/>
      <c r="X191" s="140"/>
      <c r="AB191" s="140" t="e">
        <f t="shared" si="32"/>
        <v>#N/A</v>
      </c>
      <c r="AC191" s="140" t="str">
        <f t="shared" si="33"/>
        <v>袁武波20180814</v>
      </c>
      <c r="AD191" s="175" t="s">
        <v>278</v>
      </c>
      <c r="AE191" s="175" t="s">
        <v>44</v>
      </c>
      <c r="AF191" s="175" t="s">
        <v>763</v>
      </c>
      <c r="AG191" s="175" t="s">
        <v>46</v>
      </c>
      <c r="AH191" s="140" t="e">
        <f t="shared" si="34"/>
        <v>#N/A</v>
      </c>
      <c r="AI191" s="140" t="e">
        <f>VLOOKUP(C191,'[1]附件 系统外公开招考机关工作人员专业资格条件'!$H$4:$H$6155,1,0)</f>
        <v>#N/A</v>
      </c>
      <c r="AJ191" s="140" t="e">
        <f>VLOOKUP(D191,'[1]附件 系统外公开招考机关工作人员专业资格条件'!$I$4:$I$6155,1,0)</f>
        <v>#N/A</v>
      </c>
    </row>
    <row r="192" spans="17:36" ht="13.5">
      <c r="Q192" s="171">
        <f aca="true" t="shared" si="35" ref="Q192:Q255">J192-I192+1</f>
        <v>1</v>
      </c>
      <c r="R192" s="172">
        <f aca="true" t="shared" si="36" ref="R192:R255">E192*K192*L192/36500</f>
        <v>0</v>
      </c>
      <c r="S192" s="140"/>
      <c r="T192" s="140"/>
      <c r="U192" s="140"/>
      <c r="V192" s="173"/>
      <c r="W192" s="140"/>
      <c r="X192" s="140"/>
      <c r="AB192" s="140" t="e">
        <f aca="true" t="shared" si="37" ref="AB192:AB255">VLOOKUP(AA192,AC192:AE1049,3,0)</f>
        <v>#N/A</v>
      </c>
      <c r="AC192" s="140" t="str">
        <f aca="true" t="shared" si="38" ref="AC192:AC255">AD192&amp;AF192</f>
        <v>周学刚20181001</v>
      </c>
      <c r="AD192" s="175" t="s">
        <v>196</v>
      </c>
      <c r="AE192" s="175" t="s">
        <v>764</v>
      </c>
      <c r="AF192" s="175" t="s">
        <v>765</v>
      </c>
      <c r="AG192" s="175" t="s">
        <v>46</v>
      </c>
      <c r="AH192" s="140" t="e">
        <f aca="true" t="shared" si="39" ref="AH192:AH255">VLOOKUP(AA192,AC192:AG1049,5,0)</f>
        <v>#N/A</v>
      </c>
      <c r="AI192" s="140" t="e">
        <f>VLOOKUP(C192,'[1]附件 系统外公开招考机关工作人员专业资格条件'!$H$4:$H$6155,1,0)</f>
        <v>#N/A</v>
      </c>
      <c r="AJ192" s="140" t="e">
        <f>VLOOKUP(D192,'[1]附件 系统外公开招考机关工作人员专业资格条件'!$I$4:$I$6155,1,0)</f>
        <v>#N/A</v>
      </c>
    </row>
    <row r="193" spans="17:36" ht="13.5">
      <c r="Q193" s="171">
        <f t="shared" si="35"/>
        <v>1</v>
      </c>
      <c r="R193" s="172">
        <f t="shared" si="36"/>
        <v>0</v>
      </c>
      <c r="S193" s="140"/>
      <c r="T193" s="140"/>
      <c r="U193" s="140"/>
      <c r="V193" s="173"/>
      <c r="W193" s="140"/>
      <c r="X193" s="140"/>
      <c r="AB193" s="140" t="e">
        <f t="shared" si="37"/>
        <v>#N/A</v>
      </c>
      <c r="AC193" s="140" t="str">
        <f t="shared" si="38"/>
        <v>任兵20181023</v>
      </c>
      <c r="AD193" s="175" t="s">
        <v>200</v>
      </c>
      <c r="AE193" s="175" t="s">
        <v>44</v>
      </c>
      <c r="AF193" s="175" t="s">
        <v>766</v>
      </c>
      <c r="AG193" s="175" t="s">
        <v>46</v>
      </c>
      <c r="AH193" s="140" t="e">
        <f t="shared" si="39"/>
        <v>#N/A</v>
      </c>
      <c r="AI193" s="140" t="e">
        <f>VLOOKUP(C193,'[1]附件 系统外公开招考机关工作人员专业资格条件'!$H$4:$H$6155,1,0)</f>
        <v>#N/A</v>
      </c>
      <c r="AJ193" s="140" t="e">
        <f>VLOOKUP(D193,'[1]附件 系统外公开招考机关工作人员专业资格条件'!$I$4:$I$6155,1,0)</f>
        <v>#N/A</v>
      </c>
    </row>
    <row r="194" spans="17:36" ht="13.5">
      <c r="Q194" s="171">
        <f t="shared" si="35"/>
        <v>1</v>
      </c>
      <c r="R194" s="172">
        <f t="shared" si="36"/>
        <v>0</v>
      </c>
      <c r="S194" s="140"/>
      <c r="T194" s="140"/>
      <c r="U194" s="140"/>
      <c r="V194" s="173"/>
      <c r="W194" s="140"/>
      <c r="X194" s="140"/>
      <c r="AB194" s="140" t="e">
        <f t="shared" si="37"/>
        <v>#N/A</v>
      </c>
      <c r="AC194" s="140" t="str">
        <f t="shared" si="38"/>
        <v>龙世权20181106</v>
      </c>
      <c r="AD194" s="175" t="s">
        <v>209</v>
      </c>
      <c r="AE194" s="175" t="s">
        <v>44</v>
      </c>
      <c r="AF194" s="175" t="s">
        <v>296</v>
      </c>
      <c r="AG194" s="175" t="s">
        <v>46</v>
      </c>
      <c r="AH194" s="140" t="e">
        <f t="shared" si="39"/>
        <v>#N/A</v>
      </c>
      <c r="AI194" s="140" t="e">
        <f>VLOOKUP(C194,'[1]附件 系统外公开招考机关工作人员专业资格条件'!$H$4:$H$6155,1,0)</f>
        <v>#N/A</v>
      </c>
      <c r="AJ194" s="140" t="e">
        <f>VLOOKUP(D194,'[1]附件 系统外公开招考机关工作人员专业资格条件'!$I$4:$I$6155,1,0)</f>
        <v>#N/A</v>
      </c>
    </row>
    <row r="195" spans="17:36" ht="13.5">
      <c r="Q195" s="171">
        <f t="shared" si="35"/>
        <v>1</v>
      </c>
      <c r="R195" s="172">
        <f t="shared" si="36"/>
        <v>0</v>
      </c>
      <c r="S195" s="140"/>
      <c r="T195" s="140"/>
      <c r="U195" s="140"/>
      <c r="V195" s="173"/>
      <c r="W195" s="140"/>
      <c r="X195" s="140"/>
      <c r="AB195" s="140" t="e">
        <f t="shared" si="37"/>
        <v>#N/A</v>
      </c>
      <c r="AC195" s="140" t="str">
        <f t="shared" si="38"/>
        <v>杨从喜20181107</v>
      </c>
      <c r="AD195" s="175" t="s">
        <v>215</v>
      </c>
      <c r="AE195" s="175" t="s">
        <v>122</v>
      </c>
      <c r="AF195" s="175" t="s">
        <v>303</v>
      </c>
      <c r="AG195" s="175" t="s">
        <v>46</v>
      </c>
      <c r="AH195" s="140" t="e">
        <f t="shared" si="39"/>
        <v>#N/A</v>
      </c>
      <c r="AI195" s="140" t="e">
        <f>VLOOKUP(C195,'[1]附件 系统外公开招考机关工作人员专业资格条件'!$H$4:$H$6155,1,0)</f>
        <v>#N/A</v>
      </c>
      <c r="AJ195" s="140" t="e">
        <f>VLOOKUP(D195,'[1]附件 系统外公开招考机关工作人员专业资格条件'!$I$4:$I$6155,1,0)</f>
        <v>#N/A</v>
      </c>
    </row>
    <row r="196" spans="17:36" ht="13.5">
      <c r="Q196" s="171">
        <f t="shared" si="35"/>
        <v>1</v>
      </c>
      <c r="R196" s="172">
        <f t="shared" si="36"/>
        <v>0</v>
      </c>
      <c r="S196" s="140"/>
      <c r="T196" s="140"/>
      <c r="U196" s="140"/>
      <c r="V196" s="173"/>
      <c r="W196" s="140"/>
      <c r="X196" s="140"/>
      <c r="AB196" s="140" t="e">
        <f t="shared" si="37"/>
        <v>#N/A</v>
      </c>
      <c r="AC196" s="140" t="str">
        <f t="shared" si="38"/>
        <v>陈勋20181123</v>
      </c>
      <c r="AD196" s="175" t="s">
        <v>232</v>
      </c>
      <c r="AE196" s="175" t="s">
        <v>44</v>
      </c>
      <c r="AF196" s="175" t="s">
        <v>767</v>
      </c>
      <c r="AG196" s="175" t="s">
        <v>46</v>
      </c>
      <c r="AH196" s="140" t="e">
        <f t="shared" si="39"/>
        <v>#N/A</v>
      </c>
      <c r="AI196" s="140" t="e">
        <f>VLOOKUP(C196,'[1]附件 系统外公开招考机关工作人员专业资格条件'!$H$4:$H$6155,1,0)</f>
        <v>#N/A</v>
      </c>
      <c r="AJ196" s="140" t="e">
        <f>VLOOKUP(D196,'[1]附件 系统外公开招考机关工作人员专业资格条件'!$I$4:$I$6155,1,0)</f>
        <v>#N/A</v>
      </c>
    </row>
    <row r="197" spans="17:36" ht="13.5">
      <c r="Q197" s="171">
        <f t="shared" si="35"/>
        <v>1</v>
      </c>
      <c r="R197" s="172">
        <f t="shared" si="36"/>
        <v>0</v>
      </c>
      <c r="S197" s="140"/>
      <c r="T197" s="140"/>
      <c r="U197" s="140"/>
      <c r="V197" s="173"/>
      <c r="W197" s="140"/>
      <c r="X197" s="140"/>
      <c r="AB197" s="140" t="e">
        <f t="shared" si="37"/>
        <v>#N/A</v>
      </c>
      <c r="AC197" s="140" t="str">
        <f t="shared" si="38"/>
        <v>朱思柱20190916</v>
      </c>
      <c r="AD197" s="175" t="s">
        <v>297</v>
      </c>
      <c r="AE197" s="175" t="s">
        <v>44</v>
      </c>
      <c r="AF197" s="175" t="s">
        <v>768</v>
      </c>
      <c r="AG197" s="175">
        <v>4.35</v>
      </c>
      <c r="AH197" s="140" t="e">
        <f t="shared" si="39"/>
        <v>#N/A</v>
      </c>
      <c r="AI197" s="140" t="e">
        <f>VLOOKUP(C197,'[1]附件 系统外公开招考机关工作人员专业资格条件'!$H$4:$H$6155,1,0)</f>
        <v>#N/A</v>
      </c>
      <c r="AJ197" s="140" t="e">
        <f>VLOOKUP(D197,'[1]附件 系统外公开招考机关工作人员专业资格条件'!$I$4:$I$6155,1,0)</f>
        <v>#N/A</v>
      </c>
    </row>
    <row r="198" spans="17:36" ht="13.5">
      <c r="Q198" s="171">
        <f t="shared" si="35"/>
        <v>1</v>
      </c>
      <c r="R198" s="172">
        <f t="shared" si="36"/>
        <v>0</v>
      </c>
      <c r="S198" s="140"/>
      <c r="T198" s="140"/>
      <c r="U198" s="140"/>
      <c r="V198" s="173"/>
      <c r="W198" s="140"/>
      <c r="X198" s="140"/>
      <c r="AB198" s="140" t="e">
        <f t="shared" si="37"/>
        <v>#N/A</v>
      </c>
      <c r="AC198" s="140" t="str">
        <f t="shared" si="38"/>
        <v>周武20161110</v>
      </c>
      <c r="AD198" s="175" t="s">
        <v>769</v>
      </c>
      <c r="AE198" s="175" t="s">
        <v>44</v>
      </c>
      <c r="AF198" s="175" t="s">
        <v>415</v>
      </c>
      <c r="AG198" s="175" t="s">
        <v>46</v>
      </c>
      <c r="AH198" s="140" t="e">
        <f t="shared" si="39"/>
        <v>#N/A</v>
      </c>
      <c r="AI198" s="140" t="e">
        <f>VLOOKUP(C198,'[1]附件 系统外公开招考机关工作人员专业资格条件'!$H$4:$H$6155,1,0)</f>
        <v>#N/A</v>
      </c>
      <c r="AJ198" s="140" t="e">
        <f>VLOOKUP(D198,'[1]附件 系统外公开招考机关工作人员专业资格条件'!$I$4:$I$6155,1,0)</f>
        <v>#N/A</v>
      </c>
    </row>
    <row r="199" spans="17:36" ht="13.5">
      <c r="Q199" s="171">
        <f t="shared" si="35"/>
        <v>1</v>
      </c>
      <c r="R199" s="172">
        <f t="shared" si="36"/>
        <v>0</v>
      </c>
      <c r="S199" s="140"/>
      <c r="T199" s="140"/>
      <c r="U199" s="140"/>
      <c r="V199" s="173"/>
      <c r="W199" s="140"/>
      <c r="X199" s="140"/>
      <c r="AB199" s="140" t="e">
        <f t="shared" si="37"/>
        <v>#N/A</v>
      </c>
      <c r="AC199" s="140" t="str">
        <f t="shared" si="38"/>
        <v>刘补发20171107</v>
      </c>
      <c r="AD199" s="175" t="s">
        <v>315</v>
      </c>
      <c r="AE199" s="175" t="s">
        <v>122</v>
      </c>
      <c r="AF199" s="175" t="s">
        <v>531</v>
      </c>
      <c r="AG199" s="175" t="s">
        <v>46</v>
      </c>
      <c r="AH199" s="140" t="e">
        <f t="shared" si="39"/>
        <v>#N/A</v>
      </c>
      <c r="AI199" s="140" t="e">
        <f>VLOOKUP(C199,'[1]附件 系统外公开招考机关工作人员专业资格条件'!$H$4:$H$6155,1,0)</f>
        <v>#N/A</v>
      </c>
      <c r="AJ199" s="140" t="e">
        <f>VLOOKUP(D199,'[1]附件 系统外公开招考机关工作人员专业资格条件'!$I$4:$I$6155,1,0)</f>
        <v>#N/A</v>
      </c>
    </row>
    <row r="200" spans="17:36" ht="13.5">
      <c r="Q200" s="171">
        <f t="shared" si="35"/>
        <v>1</v>
      </c>
      <c r="R200" s="172">
        <f t="shared" si="36"/>
        <v>0</v>
      </c>
      <c r="S200" s="140"/>
      <c r="T200" s="140"/>
      <c r="U200" s="140"/>
      <c r="V200" s="173"/>
      <c r="W200" s="140"/>
      <c r="X200" s="140"/>
      <c r="AB200" s="140" t="e">
        <f t="shared" si="37"/>
        <v>#N/A</v>
      </c>
      <c r="AC200" s="140" t="str">
        <f t="shared" si="38"/>
        <v>赵四红20171107</v>
      </c>
      <c r="AD200" s="175" t="s">
        <v>243</v>
      </c>
      <c r="AE200" s="175" t="s">
        <v>122</v>
      </c>
      <c r="AF200" s="175" t="s">
        <v>531</v>
      </c>
      <c r="AG200" s="175" t="s">
        <v>46</v>
      </c>
      <c r="AH200" s="140" t="e">
        <f t="shared" si="39"/>
        <v>#N/A</v>
      </c>
      <c r="AI200" s="140" t="e">
        <f>VLOOKUP(C200,'[1]附件 系统外公开招考机关工作人员专业资格条件'!$H$4:$H$6155,1,0)</f>
        <v>#N/A</v>
      </c>
      <c r="AJ200" s="140" t="e">
        <f>VLOOKUP(D200,'[1]附件 系统外公开招考机关工作人员专业资格条件'!$I$4:$I$6155,1,0)</f>
        <v>#N/A</v>
      </c>
    </row>
    <row r="201" spans="17:36" ht="13.5">
      <c r="Q201" s="171">
        <f t="shared" si="35"/>
        <v>1</v>
      </c>
      <c r="R201" s="172">
        <f t="shared" si="36"/>
        <v>0</v>
      </c>
      <c r="S201" s="140"/>
      <c r="T201" s="140"/>
      <c r="U201" s="140"/>
      <c r="V201" s="173"/>
      <c r="W201" s="140"/>
      <c r="X201" s="140"/>
      <c r="AB201" s="140" t="e">
        <f t="shared" si="37"/>
        <v>#N/A</v>
      </c>
      <c r="AC201" s="140" t="str">
        <f t="shared" si="38"/>
        <v>周武20171122</v>
      </c>
      <c r="AD201" s="175" t="s">
        <v>769</v>
      </c>
      <c r="AE201" s="175" t="s">
        <v>122</v>
      </c>
      <c r="AF201" s="175" t="s">
        <v>171</v>
      </c>
      <c r="AG201" s="175" t="s">
        <v>46</v>
      </c>
      <c r="AH201" s="140" t="e">
        <f t="shared" si="39"/>
        <v>#N/A</v>
      </c>
      <c r="AI201" s="140" t="e">
        <f>VLOOKUP(C201,'[1]附件 系统外公开招考机关工作人员专业资格条件'!$H$4:$H$6155,1,0)</f>
        <v>#N/A</v>
      </c>
      <c r="AJ201" s="140" t="e">
        <f>VLOOKUP(D201,'[1]附件 系统外公开招考机关工作人员专业资格条件'!$I$4:$I$6155,1,0)</f>
        <v>#N/A</v>
      </c>
    </row>
    <row r="202" spans="17:36" ht="13.5">
      <c r="Q202" s="171">
        <f t="shared" si="35"/>
        <v>1</v>
      </c>
      <c r="R202" s="172">
        <f t="shared" si="36"/>
        <v>0</v>
      </c>
      <c r="S202" s="140"/>
      <c r="T202" s="140"/>
      <c r="U202" s="140"/>
      <c r="V202" s="173"/>
      <c r="W202" s="140"/>
      <c r="X202" s="140"/>
      <c r="AB202" s="140" t="e">
        <f t="shared" si="37"/>
        <v>#N/A</v>
      </c>
      <c r="AC202" s="140" t="str">
        <f t="shared" si="38"/>
        <v>刘补发20181009</v>
      </c>
      <c r="AD202" s="175" t="s">
        <v>315</v>
      </c>
      <c r="AE202" s="175" t="s">
        <v>44</v>
      </c>
      <c r="AF202" s="175" t="s">
        <v>770</v>
      </c>
      <c r="AG202" s="175" t="s">
        <v>46</v>
      </c>
      <c r="AH202" s="140" t="e">
        <f t="shared" si="39"/>
        <v>#N/A</v>
      </c>
      <c r="AI202" s="140" t="e">
        <f>VLOOKUP(C202,'[1]附件 系统外公开招考机关工作人员专业资格条件'!$H$4:$H$6155,1,0)</f>
        <v>#N/A</v>
      </c>
      <c r="AJ202" s="140" t="e">
        <f>VLOOKUP(D202,'[1]附件 系统外公开招考机关工作人员专业资格条件'!$I$4:$I$6155,1,0)</f>
        <v>#N/A</v>
      </c>
    </row>
    <row r="203" spans="17:36" ht="13.5">
      <c r="Q203" s="171">
        <f t="shared" si="35"/>
        <v>1</v>
      </c>
      <c r="R203" s="172">
        <f t="shared" si="36"/>
        <v>0</v>
      </c>
      <c r="S203" s="140"/>
      <c r="T203" s="140"/>
      <c r="U203" s="140"/>
      <c r="V203" s="173"/>
      <c r="W203" s="140"/>
      <c r="X203" s="140"/>
      <c r="AB203" s="140" t="e">
        <f t="shared" si="37"/>
        <v>#N/A</v>
      </c>
      <c r="AC203" s="140" t="str">
        <f t="shared" si="38"/>
        <v>赵四红20181210</v>
      </c>
      <c r="AD203" s="175" t="s">
        <v>243</v>
      </c>
      <c r="AE203" s="175" t="s">
        <v>122</v>
      </c>
      <c r="AF203" s="175" t="s">
        <v>771</v>
      </c>
      <c r="AG203" s="175" t="s">
        <v>46</v>
      </c>
      <c r="AH203" s="140" t="e">
        <f t="shared" si="39"/>
        <v>#N/A</v>
      </c>
      <c r="AI203" s="140" t="e">
        <f>VLOOKUP(C203,'[1]附件 系统外公开招考机关工作人员专业资格条件'!$H$4:$H$6155,1,0)</f>
        <v>#N/A</v>
      </c>
      <c r="AJ203" s="140" t="e">
        <f>VLOOKUP(D203,'[1]附件 系统外公开招考机关工作人员专业资格条件'!$I$4:$I$6155,1,0)</f>
        <v>#N/A</v>
      </c>
    </row>
    <row r="204" spans="17:36" ht="13.5">
      <c r="Q204" s="171">
        <f t="shared" si="35"/>
        <v>1</v>
      </c>
      <c r="R204" s="172">
        <f t="shared" si="36"/>
        <v>0</v>
      </c>
      <c r="S204" s="140"/>
      <c r="T204" s="140"/>
      <c r="U204" s="140"/>
      <c r="V204" s="173"/>
      <c r="W204" s="140"/>
      <c r="X204" s="140"/>
      <c r="AB204" s="140" t="e">
        <f t="shared" si="37"/>
        <v>#N/A</v>
      </c>
      <c r="AC204" s="140" t="str">
        <f t="shared" si="38"/>
        <v>蔡得兵20190814</v>
      </c>
      <c r="AD204" s="175" t="s">
        <v>711</v>
      </c>
      <c r="AE204" s="175" t="s">
        <v>44</v>
      </c>
      <c r="AF204" s="175" t="s">
        <v>143</v>
      </c>
      <c r="AG204" s="175">
        <v>4.35</v>
      </c>
      <c r="AH204" s="140" t="e">
        <f t="shared" si="39"/>
        <v>#N/A</v>
      </c>
      <c r="AI204" s="140" t="e">
        <f>VLOOKUP(C204,'[1]附件 系统外公开招考机关工作人员专业资格条件'!$H$4:$H$6155,1,0)</f>
        <v>#N/A</v>
      </c>
      <c r="AJ204" s="140" t="e">
        <f>VLOOKUP(D204,'[1]附件 系统外公开招考机关工作人员专业资格条件'!$I$4:$I$6155,1,0)</f>
        <v>#N/A</v>
      </c>
    </row>
    <row r="205" spans="17:36" ht="13.5">
      <c r="Q205" s="171">
        <f t="shared" si="35"/>
        <v>1</v>
      </c>
      <c r="R205" s="172">
        <f t="shared" si="36"/>
        <v>0</v>
      </c>
      <c r="S205" s="140"/>
      <c r="T205" s="140"/>
      <c r="U205" s="140"/>
      <c r="V205" s="173"/>
      <c r="W205" s="140"/>
      <c r="X205" s="140"/>
      <c r="AB205" s="140" t="e">
        <f t="shared" si="37"/>
        <v>#N/A</v>
      </c>
      <c r="AC205" s="140" t="str">
        <f t="shared" si="38"/>
        <v>蔡得兵20160726</v>
      </c>
      <c r="AD205" s="175" t="s">
        <v>711</v>
      </c>
      <c r="AE205" s="175" t="s">
        <v>44</v>
      </c>
      <c r="AF205" s="175" t="s">
        <v>772</v>
      </c>
      <c r="AG205" s="175" t="s">
        <v>46</v>
      </c>
      <c r="AH205" s="140" t="e">
        <f t="shared" si="39"/>
        <v>#N/A</v>
      </c>
      <c r="AI205" s="140" t="e">
        <f>VLOOKUP(C205,'[1]附件 系统外公开招考机关工作人员专业资格条件'!$H$4:$H$6155,1,0)</f>
        <v>#N/A</v>
      </c>
      <c r="AJ205" s="140" t="e">
        <f>VLOOKUP(D205,'[1]附件 系统外公开招考机关工作人员专业资格条件'!$I$4:$I$6155,1,0)</f>
        <v>#N/A</v>
      </c>
    </row>
    <row r="206" spans="17:36" ht="13.5">
      <c r="Q206" s="171">
        <f t="shared" si="35"/>
        <v>1</v>
      </c>
      <c r="R206" s="172">
        <f t="shared" si="36"/>
        <v>0</v>
      </c>
      <c r="S206" s="140"/>
      <c r="T206" s="140"/>
      <c r="U206" s="140"/>
      <c r="V206" s="173"/>
      <c r="W206" s="140"/>
      <c r="X206" s="140"/>
      <c r="AB206" s="140" t="e">
        <f t="shared" si="37"/>
        <v>#N/A</v>
      </c>
      <c r="AC206" s="140" t="str">
        <f t="shared" si="38"/>
        <v>刘婷20161102</v>
      </c>
      <c r="AD206" s="175" t="s">
        <v>773</v>
      </c>
      <c r="AE206" s="175" t="s">
        <v>44</v>
      </c>
      <c r="AF206" s="175" t="s">
        <v>231</v>
      </c>
      <c r="AG206" s="175" t="s">
        <v>46</v>
      </c>
      <c r="AH206" s="140" t="e">
        <f t="shared" si="39"/>
        <v>#N/A</v>
      </c>
      <c r="AI206" s="140" t="e">
        <f>VLOOKUP(C206,'[1]附件 系统外公开招考机关工作人员专业资格条件'!$H$4:$H$6155,1,0)</f>
        <v>#N/A</v>
      </c>
      <c r="AJ206" s="140" t="e">
        <f>VLOOKUP(D206,'[1]附件 系统外公开招考机关工作人员专业资格条件'!$I$4:$I$6155,1,0)</f>
        <v>#N/A</v>
      </c>
    </row>
    <row r="207" spans="17:36" ht="13.5">
      <c r="Q207" s="171">
        <f t="shared" si="35"/>
        <v>1</v>
      </c>
      <c r="R207" s="172">
        <f t="shared" si="36"/>
        <v>0</v>
      </c>
      <c r="S207" s="140"/>
      <c r="T207" s="140"/>
      <c r="U207" s="140"/>
      <c r="V207" s="173"/>
      <c r="W207" s="140"/>
      <c r="X207" s="140"/>
      <c r="AB207" s="140" t="e">
        <f t="shared" si="37"/>
        <v>#N/A</v>
      </c>
      <c r="AC207" s="140" t="str">
        <f t="shared" si="38"/>
        <v>刘波楼20161117</v>
      </c>
      <c r="AD207" s="175" t="s">
        <v>774</v>
      </c>
      <c r="AE207" s="175" t="s">
        <v>44</v>
      </c>
      <c r="AF207" s="175" t="s">
        <v>694</v>
      </c>
      <c r="AG207" s="175" t="s">
        <v>46</v>
      </c>
      <c r="AH207" s="140" t="e">
        <f t="shared" si="39"/>
        <v>#N/A</v>
      </c>
      <c r="AI207" s="140" t="e">
        <f>VLOOKUP(C207,'[1]附件 系统外公开招考机关工作人员专业资格条件'!$H$4:$H$6155,1,0)</f>
        <v>#N/A</v>
      </c>
      <c r="AJ207" s="140" t="e">
        <f>VLOOKUP(D207,'[1]附件 系统外公开招考机关工作人员专业资格条件'!$I$4:$I$6155,1,0)</f>
        <v>#N/A</v>
      </c>
    </row>
    <row r="208" spans="17:36" ht="13.5">
      <c r="Q208" s="171">
        <f t="shared" si="35"/>
        <v>1</v>
      </c>
      <c r="R208" s="172">
        <f t="shared" si="36"/>
        <v>0</v>
      </c>
      <c r="S208" s="140"/>
      <c r="T208" s="140"/>
      <c r="U208" s="140"/>
      <c r="V208" s="173"/>
      <c r="W208" s="140"/>
      <c r="X208" s="140"/>
      <c r="AB208" s="140" t="e">
        <f t="shared" si="37"/>
        <v>#N/A</v>
      </c>
      <c r="AC208" s="140" t="str">
        <f t="shared" si="38"/>
        <v>罗官林20161117</v>
      </c>
      <c r="AD208" s="175" t="s">
        <v>775</v>
      </c>
      <c r="AE208" s="175" t="s">
        <v>44</v>
      </c>
      <c r="AF208" s="175" t="s">
        <v>694</v>
      </c>
      <c r="AG208" s="175" t="s">
        <v>46</v>
      </c>
      <c r="AH208" s="140" t="e">
        <f t="shared" si="39"/>
        <v>#N/A</v>
      </c>
      <c r="AI208" s="140" t="e">
        <f>VLOOKUP(C208,'[1]附件 系统外公开招考机关工作人员专业资格条件'!$H$4:$H$6155,1,0)</f>
        <v>#N/A</v>
      </c>
      <c r="AJ208" s="140" t="e">
        <f>VLOOKUP(D208,'[1]附件 系统外公开招考机关工作人员专业资格条件'!$I$4:$I$6155,1,0)</f>
        <v>#N/A</v>
      </c>
    </row>
    <row r="209" spans="17:36" ht="13.5">
      <c r="Q209" s="171">
        <f t="shared" si="35"/>
        <v>1</v>
      </c>
      <c r="R209" s="172">
        <f t="shared" si="36"/>
        <v>0</v>
      </c>
      <c r="S209" s="140"/>
      <c r="T209" s="140"/>
      <c r="U209" s="140"/>
      <c r="V209" s="173"/>
      <c r="W209" s="140"/>
      <c r="X209" s="140"/>
      <c r="AB209" s="140" t="e">
        <f t="shared" si="37"/>
        <v>#N/A</v>
      </c>
      <c r="AC209" s="140" t="str">
        <f t="shared" si="38"/>
        <v>王梅开20161117</v>
      </c>
      <c r="AD209" s="175" t="s">
        <v>776</v>
      </c>
      <c r="AE209" s="175" t="s">
        <v>44</v>
      </c>
      <c r="AF209" s="175" t="s">
        <v>694</v>
      </c>
      <c r="AG209" s="175" t="s">
        <v>46</v>
      </c>
      <c r="AH209" s="140" t="e">
        <f t="shared" si="39"/>
        <v>#N/A</v>
      </c>
      <c r="AI209" s="140" t="e">
        <f>VLOOKUP(C209,'[1]附件 系统外公开招考机关工作人员专业资格条件'!$H$4:$H$6155,1,0)</f>
        <v>#N/A</v>
      </c>
      <c r="AJ209" s="140" t="e">
        <f>VLOOKUP(D209,'[1]附件 系统外公开招考机关工作人员专业资格条件'!$I$4:$I$6155,1,0)</f>
        <v>#N/A</v>
      </c>
    </row>
    <row r="210" spans="17:36" ht="13.5">
      <c r="Q210" s="171">
        <f t="shared" si="35"/>
        <v>1</v>
      </c>
      <c r="R210" s="172">
        <f t="shared" si="36"/>
        <v>0</v>
      </c>
      <c r="S210" s="140"/>
      <c r="T210" s="140"/>
      <c r="U210" s="140"/>
      <c r="V210" s="173"/>
      <c r="W210" s="140"/>
      <c r="X210" s="140"/>
      <c r="AB210" s="140" t="e">
        <f t="shared" si="37"/>
        <v>#N/A</v>
      </c>
      <c r="AC210" s="140" t="str">
        <f t="shared" si="38"/>
        <v>王群莲20161122</v>
      </c>
      <c r="AD210" s="175" t="s">
        <v>661</v>
      </c>
      <c r="AE210" s="175" t="s">
        <v>44</v>
      </c>
      <c r="AF210" s="175" t="s">
        <v>355</v>
      </c>
      <c r="AG210" s="175" t="s">
        <v>46</v>
      </c>
      <c r="AH210" s="140" t="e">
        <f t="shared" si="39"/>
        <v>#N/A</v>
      </c>
      <c r="AI210" s="140" t="e">
        <f>VLOOKUP(C210,'[1]附件 系统外公开招考机关工作人员专业资格条件'!$H$4:$H$6155,1,0)</f>
        <v>#N/A</v>
      </c>
      <c r="AJ210" s="140" t="e">
        <f>VLOOKUP(D210,'[1]附件 系统外公开招考机关工作人员专业资格条件'!$I$4:$I$6155,1,0)</f>
        <v>#N/A</v>
      </c>
    </row>
    <row r="211" spans="17:36" ht="13.5">
      <c r="Q211" s="171">
        <f t="shared" si="35"/>
        <v>1</v>
      </c>
      <c r="R211" s="172">
        <f t="shared" si="36"/>
        <v>0</v>
      </c>
      <c r="S211" s="140"/>
      <c r="T211" s="140"/>
      <c r="U211" s="140"/>
      <c r="V211" s="173"/>
      <c r="W211" s="140"/>
      <c r="X211" s="140"/>
      <c r="AB211" s="140" t="e">
        <f t="shared" si="37"/>
        <v>#N/A</v>
      </c>
      <c r="AC211" s="140" t="str">
        <f t="shared" si="38"/>
        <v>蔡得兵20170802</v>
      </c>
      <c r="AD211" s="175" t="s">
        <v>711</v>
      </c>
      <c r="AE211" s="175" t="s">
        <v>44</v>
      </c>
      <c r="AF211" s="175" t="s">
        <v>777</v>
      </c>
      <c r="AG211" s="175" t="s">
        <v>46</v>
      </c>
      <c r="AH211" s="140" t="e">
        <f t="shared" si="39"/>
        <v>#N/A</v>
      </c>
      <c r="AI211" s="140" t="e">
        <f>VLOOKUP(C211,'[1]附件 系统外公开招考机关工作人员专业资格条件'!$H$4:$H$6155,1,0)</f>
        <v>#N/A</v>
      </c>
      <c r="AJ211" s="140" t="e">
        <f>VLOOKUP(D211,'[1]附件 系统外公开招考机关工作人员专业资格条件'!$I$4:$I$6155,1,0)</f>
        <v>#N/A</v>
      </c>
    </row>
    <row r="212" spans="17:36" ht="13.5">
      <c r="Q212" s="171">
        <f t="shared" si="35"/>
        <v>1</v>
      </c>
      <c r="R212" s="172">
        <f t="shared" si="36"/>
        <v>0</v>
      </c>
      <c r="S212" s="140"/>
      <c r="T212" s="140"/>
      <c r="U212" s="140"/>
      <c r="V212" s="173"/>
      <c r="W212" s="140"/>
      <c r="X212" s="140"/>
      <c r="AB212" s="140" t="e">
        <f t="shared" si="37"/>
        <v>#N/A</v>
      </c>
      <c r="AC212" s="140" t="str">
        <f t="shared" si="38"/>
        <v>刘炼忠20171016</v>
      </c>
      <c r="AD212" s="175" t="s">
        <v>778</v>
      </c>
      <c r="AE212" s="175" t="s">
        <v>44</v>
      </c>
      <c r="AF212" s="175" t="s">
        <v>779</v>
      </c>
      <c r="AG212" s="175" t="s">
        <v>46</v>
      </c>
      <c r="AH212" s="140" t="e">
        <f t="shared" si="39"/>
        <v>#N/A</v>
      </c>
      <c r="AI212" s="140" t="e">
        <f>VLOOKUP(C212,'[1]附件 系统外公开招考机关工作人员专业资格条件'!$H$4:$H$6155,1,0)</f>
        <v>#N/A</v>
      </c>
      <c r="AJ212" s="140" t="e">
        <f>VLOOKUP(D212,'[1]附件 系统外公开招考机关工作人员专业资格条件'!$I$4:$I$6155,1,0)</f>
        <v>#N/A</v>
      </c>
    </row>
    <row r="213" spans="17:36" ht="13.5">
      <c r="Q213" s="171">
        <f t="shared" si="35"/>
        <v>1</v>
      </c>
      <c r="R213" s="172">
        <f t="shared" si="36"/>
        <v>0</v>
      </c>
      <c r="S213" s="140"/>
      <c r="T213" s="140"/>
      <c r="U213" s="140"/>
      <c r="V213" s="173"/>
      <c r="W213" s="140"/>
      <c r="X213" s="140"/>
      <c r="AB213" s="140" t="e">
        <f t="shared" si="37"/>
        <v>#N/A</v>
      </c>
      <c r="AC213" s="140" t="str">
        <f t="shared" si="38"/>
        <v>龚启福20171031</v>
      </c>
      <c r="AD213" s="175" t="s">
        <v>780</v>
      </c>
      <c r="AE213" s="175" t="s">
        <v>715</v>
      </c>
      <c r="AF213" s="175" t="s">
        <v>268</v>
      </c>
      <c r="AG213" s="175" t="s">
        <v>46</v>
      </c>
      <c r="AH213" s="140" t="e">
        <f t="shared" si="39"/>
        <v>#N/A</v>
      </c>
      <c r="AI213" s="140" t="e">
        <f>VLOOKUP(C213,'[1]附件 系统外公开招考机关工作人员专业资格条件'!$H$4:$H$6155,1,0)</f>
        <v>#N/A</v>
      </c>
      <c r="AJ213" s="140" t="e">
        <f>VLOOKUP(D213,'[1]附件 系统外公开招考机关工作人员专业资格条件'!$I$4:$I$6155,1,0)</f>
        <v>#N/A</v>
      </c>
    </row>
    <row r="214" spans="17:36" ht="13.5">
      <c r="Q214" s="171">
        <f t="shared" si="35"/>
        <v>1</v>
      </c>
      <c r="R214" s="172">
        <f t="shared" si="36"/>
        <v>0</v>
      </c>
      <c r="S214" s="140"/>
      <c r="T214" s="140"/>
      <c r="U214" s="140"/>
      <c r="V214" s="173"/>
      <c r="W214" s="140"/>
      <c r="X214" s="140"/>
      <c r="AB214" s="140" t="e">
        <f t="shared" si="37"/>
        <v>#N/A</v>
      </c>
      <c r="AC214" s="140" t="str">
        <f t="shared" si="38"/>
        <v>李群香20171101</v>
      </c>
      <c r="AD214" s="175" t="s">
        <v>781</v>
      </c>
      <c r="AE214" s="175" t="s">
        <v>44</v>
      </c>
      <c r="AF214" s="175" t="s">
        <v>277</v>
      </c>
      <c r="AG214" s="175" t="s">
        <v>46</v>
      </c>
      <c r="AH214" s="140" t="e">
        <f t="shared" si="39"/>
        <v>#N/A</v>
      </c>
      <c r="AI214" s="140" t="e">
        <f>VLOOKUP(C214,'[1]附件 系统外公开招考机关工作人员专业资格条件'!$H$4:$H$6155,1,0)</f>
        <v>#N/A</v>
      </c>
      <c r="AJ214" s="140" t="e">
        <f>VLOOKUP(D214,'[1]附件 系统外公开招考机关工作人员专业资格条件'!$I$4:$I$6155,1,0)</f>
        <v>#N/A</v>
      </c>
    </row>
    <row r="215" spans="17:36" ht="13.5">
      <c r="Q215" s="171">
        <f t="shared" si="35"/>
        <v>1</v>
      </c>
      <c r="R215" s="172">
        <f t="shared" si="36"/>
        <v>0</v>
      </c>
      <c r="S215" s="140"/>
      <c r="T215" s="140"/>
      <c r="U215" s="140"/>
      <c r="V215" s="173"/>
      <c r="W215" s="140"/>
      <c r="X215" s="140"/>
      <c r="AB215" s="140" t="e">
        <f t="shared" si="37"/>
        <v>#N/A</v>
      </c>
      <c r="AC215" s="140" t="str">
        <f t="shared" si="38"/>
        <v>王群莲20171126</v>
      </c>
      <c r="AD215" s="175" t="s">
        <v>661</v>
      </c>
      <c r="AE215" s="175" t="s">
        <v>44</v>
      </c>
      <c r="AF215" s="175" t="s">
        <v>782</v>
      </c>
      <c r="AG215" s="175" t="s">
        <v>46</v>
      </c>
      <c r="AH215" s="140" t="e">
        <f t="shared" si="39"/>
        <v>#N/A</v>
      </c>
      <c r="AI215" s="140" t="e">
        <f>VLOOKUP(C215,'[1]附件 系统外公开招考机关工作人员专业资格条件'!$H$4:$H$6155,1,0)</f>
        <v>#N/A</v>
      </c>
      <c r="AJ215" s="140" t="e">
        <f>VLOOKUP(D215,'[1]附件 系统外公开招考机关工作人员专业资格条件'!$I$4:$I$6155,1,0)</f>
        <v>#N/A</v>
      </c>
    </row>
    <row r="216" spans="17:36" ht="13.5">
      <c r="Q216" s="171">
        <f t="shared" si="35"/>
        <v>1</v>
      </c>
      <c r="R216" s="172">
        <f t="shared" si="36"/>
        <v>0</v>
      </c>
      <c r="S216" s="140"/>
      <c r="T216" s="140"/>
      <c r="U216" s="140"/>
      <c r="V216" s="173"/>
      <c r="W216" s="140"/>
      <c r="X216" s="140"/>
      <c r="AB216" s="140" t="e">
        <f t="shared" si="37"/>
        <v>#N/A</v>
      </c>
      <c r="AC216" s="140" t="str">
        <f t="shared" si="38"/>
        <v>蔡得兵20180810</v>
      </c>
      <c r="AD216" s="175" t="s">
        <v>711</v>
      </c>
      <c r="AE216" s="175" t="s">
        <v>44</v>
      </c>
      <c r="AF216" s="175" t="s">
        <v>783</v>
      </c>
      <c r="AG216" s="175" t="s">
        <v>46</v>
      </c>
      <c r="AH216" s="140" t="e">
        <f t="shared" si="39"/>
        <v>#N/A</v>
      </c>
      <c r="AI216" s="140" t="e">
        <f>VLOOKUP(C216,'[1]附件 系统外公开招考机关工作人员专业资格条件'!$H$4:$H$6155,1,0)</f>
        <v>#N/A</v>
      </c>
      <c r="AJ216" s="140" t="e">
        <f>VLOOKUP(D216,'[1]附件 系统外公开招考机关工作人员专业资格条件'!$I$4:$I$6155,1,0)</f>
        <v>#N/A</v>
      </c>
    </row>
    <row r="217" spans="17:36" ht="13.5">
      <c r="Q217" s="171">
        <f t="shared" si="35"/>
        <v>1</v>
      </c>
      <c r="R217" s="172">
        <f t="shared" si="36"/>
        <v>0</v>
      </c>
      <c r="S217" s="140"/>
      <c r="T217" s="140"/>
      <c r="U217" s="140"/>
      <c r="V217" s="173"/>
      <c r="W217" s="140"/>
      <c r="X217" s="140"/>
      <c r="AB217" s="140" t="e">
        <f t="shared" si="37"/>
        <v>#N/A</v>
      </c>
      <c r="AC217" s="140" t="str">
        <f t="shared" si="38"/>
        <v>王群莲20181130</v>
      </c>
      <c r="AD217" s="175" t="s">
        <v>661</v>
      </c>
      <c r="AE217" s="175" t="s">
        <v>44</v>
      </c>
      <c r="AF217" s="175" t="s">
        <v>784</v>
      </c>
      <c r="AG217" s="175">
        <v>4.35</v>
      </c>
      <c r="AH217" s="140" t="e">
        <f t="shared" si="39"/>
        <v>#N/A</v>
      </c>
      <c r="AI217" s="140" t="e">
        <f>VLOOKUP(C217,'[1]附件 系统外公开招考机关工作人员专业资格条件'!$H$4:$H$6155,1,0)</f>
        <v>#N/A</v>
      </c>
      <c r="AJ217" s="140" t="e">
        <f>VLOOKUP(D217,'[1]附件 系统外公开招考机关工作人员专业资格条件'!$I$4:$I$6155,1,0)</f>
        <v>#N/A</v>
      </c>
    </row>
    <row r="218" spans="17:36" ht="13.5">
      <c r="Q218" s="171">
        <f t="shared" si="35"/>
        <v>1</v>
      </c>
      <c r="R218" s="172">
        <f t="shared" si="36"/>
        <v>0</v>
      </c>
      <c r="S218" s="140"/>
      <c r="T218" s="140"/>
      <c r="U218" s="140"/>
      <c r="V218" s="173"/>
      <c r="W218" s="140"/>
      <c r="X218" s="140"/>
      <c r="AB218" s="140" t="e">
        <f t="shared" si="37"/>
        <v>#N/A</v>
      </c>
      <c r="AC218" s="140" t="str">
        <f t="shared" si="38"/>
        <v>王守元20190115</v>
      </c>
      <c r="AD218" s="175" t="s">
        <v>677</v>
      </c>
      <c r="AE218" s="175" t="s">
        <v>122</v>
      </c>
      <c r="AF218" s="175" t="s">
        <v>785</v>
      </c>
      <c r="AG218" s="175" t="s">
        <v>46</v>
      </c>
      <c r="AH218" s="140" t="e">
        <f t="shared" si="39"/>
        <v>#N/A</v>
      </c>
      <c r="AI218" s="140" t="e">
        <f>VLOOKUP(C218,'[1]附件 系统外公开招考机关工作人员专业资格条件'!$H$4:$H$6155,1,0)</f>
        <v>#N/A</v>
      </c>
      <c r="AJ218" s="140" t="e">
        <f>VLOOKUP(D218,'[1]附件 系统外公开招考机关工作人员专业资格条件'!$I$4:$I$6155,1,0)</f>
        <v>#N/A</v>
      </c>
    </row>
    <row r="219" spans="17:36" ht="13.5">
      <c r="Q219" s="171">
        <f t="shared" si="35"/>
        <v>1</v>
      </c>
      <c r="R219" s="172">
        <f t="shared" si="36"/>
        <v>0</v>
      </c>
      <c r="S219" s="140"/>
      <c r="T219" s="140"/>
      <c r="U219" s="140"/>
      <c r="V219" s="173"/>
      <c r="W219" s="140"/>
      <c r="X219" s="140"/>
      <c r="AB219" s="140" t="e">
        <f t="shared" si="37"/>
        <v>#N/A</v>
      </c>
      <c r="AC219" s="140" t="str">
        <f t="shared" si="38"/>
        <v>刘桂芝20190121</v>
      </c>
      <c r="AD219" s="175" t="s">
        <v>680</v>
      </c>
      <c r="AE219" s="175" t="s">
        <v>641</v>
      </c>
      <c r="AF219" s="175" t="s">
        <v>683</v>
      </c>
      <c r="AG219" s="175" t="s">
        <v>46</v>
      </c>
      <c r="AH219" s="140" t="e">
        <f t="shared" si="39"/>
        <v>#N/A</v>
      </c>
      <c r="AI219" s="140" t="e">
        <f>VLOOKUP(C219,'[1]附件 系统外公开招考机关工作人员专业资格条件'!$H$4:$H$6155,1,0)</f>
        <v>#N/A</v>
      </c>
      <c r="AJ219" s="140" t="e">
        <f>VLOOKUP(D219,'[1]附件 系统外公开招考机关工作人员专业资格条件'!$I$4:$I$6155,1,0)</f>
        <v>#N/A</v>
      </c>
    </row>
    <row r="220" spans="17:36" ht="13.5">
      <c r="Q220" s="171">
        <f t="shared" si="35"/>
        <v>1</v>
      </c>
      <c r="R220" s="172">
        <f t="shared" si="36"/>
        <v>0</v>
      </c>
      <c r="S220" s="140"/>
      <c r="T220" s="140"/>
      <c r="U220" s="140"/>
      <c r="V220" s="173"/>
      <c r="W220" s="140"/>
      <c r="X220" s="140"/>
      <c r="AB220" s="140" t="e">
        <f t="shared" si="37"/>
        <v>#N/A</v>
      </c>
      <c r="AC220" s="140" t="str">
        <f t="shared" si="38"/>
        <v>樊辉20190506</v>
      </c>
      <c r="AD220" s="175" t="s">
        <v>689</v>
      </c>
      <c r="AE220" s="175" t="s">
        <v>786</v>
      </c>
      <c r="AF220" s="175" t="s">
        <v>787</v>
      </c>
      <c r="AG220" s="175" t="s">
        <v>46</v>
      </c>
      <c r="AH220" s="140" t="e">
        <f t="shared" si="39"/>
        <v>#N/A</v>
      </c>
      <c r="AI220" s="140" t="e">
        <f>VLOOKUP(C220,'[1]附件 系统外公开招考机关工作人员专业资格条件'!$H$4:$H$6155,1,0)</f>
        <v>#N/A</v>
      </c>
      <c r="AJ220" s="140" t="e">
        <f>VLOOKUP(D220,'[1]附件 系统外公开招考机关工作人员专业资格条件'!$I$4:$I$6155,1,0)</f>
        <v>#N/A</v>
      </c>
    </row>
    <row r="221" spans="17:36" ht="13.5">
      <c r="Q221" s="171">
        <f t="shared" si="35"/>
        <v>1</v>
      </c>
      <c r="R221" s="172">
        <f t="shared" si="36"/>
        <v>0</v>
      </c>
      <c r="S221" s="140"/>
      <c r="T221" s="140"/>
      <c r="U221" s="140"/>
      <c r="V221" s="173"/>
      <c r="W221" s="140"/>
      <c r="X221" s="140"/>
      <c r="AB221" s="140" t="e">
        <f t="shared" si="37"/>
        <v>#N/A</v>
      </c>
      <c r="AC221" s="140" t="str">
        <f t="shared" si="38"/>
        <v>蔡勋洪20161104</v>
      </c>
      <c r="AD221" s="175" t="s">
        <v>788</v>
      </c>
      <c r="AE221" s="175" t="s">
        <v>44</v>
      </c>
      <c r="AF221" s="175" t="s">
        <v>569</v>
      </c>
      <c r="AG221" s="175" t="s">
        <v>46</v>
      </c>
      <c r="AH221" s="140" t="e">
        <f t="shared" si="39"/>
        <v>#N/A</v>
      </c>
      <c r="AI221" s="140" t="e">
        <f>VLOOKUP(C221,'[1]附件 系统外公开招考机关工作人员专业资格条件'!$H$4:$H$6155,1,0)</f>
        <v>#N/A</v>
      </c>
      <c r="AJ221" s="140" t="e">
        <f>VLOOKUP(D221,'[1]附件 系统外公开招考机关工作人员专业资格条件'!$I$4:$I$6155,1,0)</f>
        <v>#N/A</v>
      </c>
    </row>
    <row r="222" spans="17:36" ht="13.5">
      <c r="Q222" s="171">
        <f t="shared" si="35"/>
        <v>1</v>
      </c>
      <c r="R222" s="172">
        <f t="shared" si="36"/>
        <v>0</v>
      </c>
      <c r="S222" s="140"/>
      <c r="T222" s="140"/>
      <c r="U222" s="140"/>
      <c r="V222" s="173"/>
      <c r="W222" s="140"/>
      <c r="X222" s="140"/>
      <c r="AB222" s="140" t="e">
        <f t="shared" si="37"/>
        <v>#N/A</v>
      </c>
      <c r="AC222" s="140" t="str">
        <f t="shared" si="38"/>
        <v>蔡铭坤20161111</v>
      </c>
      <c r="AD222" s="175" t="s">
        <v>789</v>
      </c>
      <c r="AE222" s="175" t="s">
        <v>44</v>
      </c>
      <c r="AF222" s="175" t="s">
        <v>208</v>
      </c>
      <c r="AG222" s="175" t="s">
        <v>46</v>
      </c>
      <c r="AH222" s="140" t="e">
        <f t="shared" si="39"/>
        <v>#N/A</v>
      </c>
      <c r="AI222" s="140" t="e">
        <f>VLOOKUP(C222,'[1]附件 系统外公开招考机关工作人员专业资格条件'!$H$4:$H$6155,1,0)</f>
        <v>#N/A</v>
      </c>
      <c r="AJ222" s="140" t="e">
        <f>VLOOKUP(D222,'[1]附件 系统外公开招考机关工作人员专业资格条件'!$I$4:$I$6155,1,0)</f>
        <v>#N/A</v>
      </c>
    </row>
    <row r="223" spans="17:36" ht="13.5">
      <c r="Q223" s="171">
        <f t="shared" si="35"/>
        <v>1</v>
      </c>
      <c r="R223" s="172">
        <f t="shared" si="36"/>
        <v>0</v>
      </c>
      <c r="S223" s="140"/>
      <c r="T223" s="140"/>
      <c r="U223" s="140"/>
      <c r="V223" s="173"/>
      <c r="W223" s="140"/>
      <c r="X223" s="140"/>
      <c r="AB223" s="140" t="e">
        <f t="shared" si="37"/>
        <v>#N/A</v>
      </c>
      <c r="AC223" s="140" t="str">
        <f t="shared" si="38"/>
        <v>樊辉20170405</v>
      </c>
      <c r="AD223" s="175" t="s">
        <v>689</v>
      </c>
      <c r="AE223" s="175" t="s">
        <v>786</v>
      </c>
      <c r="AF223" s="175" t="s">
        <v>790</v>
      </c>
      <c r="AG223" s="175" t="s">
        <v>46</v>
      </c>
      <c r="AH223" s="140" t="e">
        <f t="shared" si="39"/>
        <v>#N/A</v>
      </c>
      <c r="AI223" s="140" t="e">
        <f>VLOOKUP(C223,'[1]附件 系统外公开招考机关工作人员专业资格条件'!$H$4:$H$6155,1,0)</f>
        <v>#N/A</v>
      </c>
      <c r="AJ223" s="140" t="e">
        <f>VLOOKUP(D223,'[1]附件 系统外公开招考机关工作人员专业资格条件'!$I$4:$I$6155,1,0)</f>
        <v>#N/A</v>
      </c>
    </row>
    <row r="224" spans="17:36" ht="13.5">
      <c r="Q224" s="171">
        <f t="shared" si="35"/>
        <v>1</v>
      </c>
      <c r="R224" s="172">
        <f t="shared" si="36"/>
        <v>0</v>
      </c>
      <c r="S224" s="140"/>
      <c r="T224" s="140"/>
      <c r="U224" s="140"/>
      <c r="V224" s="173"/>
      <c r="W224" s="140"/>
      <c r="X224" s="140"/>
      <c r="AB224" s="140" t="e">
        <f t="shared" si="37"/>
        <v>#N/A</v>
      </c>
      <c r="AC224" s="140" t="str">
        <f t="shared" si="38"/>
        <v>蔡铭强20170724</v>
      </c>
      <c r="AD224" s="175" t="s">
        <v>632</v>
      </c>
      <c r="AE224" s="175" t="s">
        <v>791</v>
      </c>
      <c r="AF224" s="175" t="s">
        <v>792</v>
      </c>
      <c r="AG224" s="175" t="s">
        <v>46</v>
      </c>
      <c r="AH224" s="140" t="e">
        <f t="shared" si="39"/>
        <v>#N/A</v>
      </c>
      <c r="AI224" s="140" t="e">
        <f>VLOOKUP(C224,'[1]附件 系统外公开招考机关工作人员专业资格条件'!$H$4:$H$6155,1,0)</f>
        <v>#N/A</v>
      </c>
      <c r="AJ224" s="140" t="e">
        <f>VLOOKUP(D224,'[1]附件 系统外公开招考机关工作人员专业资格条件'!$I$4:$I$6155,1,0)</f>
        <v>#N/A</v>
      </c>
    </row>
    <row r="225" spans="17:36" ht="13.5">
      <c r="Q225" s="171">
        <f t="shared" si="35"/>
        <v>1</v>
      </c>
      <c r="R225" s="172">
        <f t="shared" si="36"/>
        <v>0</v>
      </c>
      <c r="S225" s="140"/>
      <c r="T225" s="140"/>
      <c r="U225" s="140"/>
      <c r="V225" s="173"/>
      <c r="W225" s="140"/>
      <c r="X225" s="140"/>
      <c r="AB225" s="140" t="e">
        <f t="shared" si="37"/>
        <v>#N/A</v>
      </c>
      <c r="AC225" s="140" t="str">
        <f t="shared" si="38"/>
        <v>蔡勋洪20171027</v>
      </c>
      <c r="AD225" s="175" t="s">
        <v>788</v>
      </c>
      <c r="AE225" s="175" t="s">
        <v>44</v>
      </c>
      <c r="AF225" s="175" t="s">
        <v>90</v>
      </c>
      <c r="AG225" s="175" t="s">
        <v>46</v>
      </c>
      <c r="AH225" s="140" t="e">
        <f t="shared" si="39"/>
        <v>#N/A</v>
      </c>
      <c r="AI225" s="140" t="e">
        <f>VLOOKUP(C225,'[1]附件 系统外公开招考机关工作人员专业资格条件'!$H$4:$H$6155,1,0)</f>
        <v>#N/A</v>
      </c>
      <c r="AJ225" s="140" t="e">
        <f>VLOOKUP(D225,'[1]附件 系统外公开招考机关工作人员专业资格条件'!$I$4:$I$6155,1,0)</f>
        <v>#N/A</v>
      </c>
    </row>
    <row r="226" spans="17:36" ht="13.5">
      <c r="Q226" s="171">
        <f t="shared" si="35"/>
        <v>1</v>
      </c>
      <c r="R226" s="172">
        <f t="shared" si="36"/>
        <v>0</v>
      </c>
      <c r="S226" s="140"/>
      <c r="T226" s="140"/>
      <c r="U226" s="140"/>
      <c r="V226" s="173"/>
      <c r="W226" s="140"/>
      <c r="X226" s="140"/>
      <c r="AB226" s="140" t="e">
        <f t="shared" si="37"/>
        <v>#N/A</v>
      </c>
      <c r="AC226" s="140" t="str">
        <f t="shared" si="38"/>
        <v>蔡宝林20171029</v>
      </c>
      <c r="AD226" s="175" t="s">
        <v>793</v>
      </c>
      <c r="AE226" s="175" t="s">
        <v>122</v>
      </c>
      <c r="AF226" s="175" t="s">
        <v>449</v>
      </c>
      <c r="AG226" s="175" t="s">
        <v>46</v>
      </c>
      <c r="AH226" s="140" t="e">
        <f t="shared" si="39"/>
        <v>#N/A</v>
      </c>
      <c r="AI226" s="140" t="e">
        <f>VLOOKUP(C226,'[1]附件 系统外公开招考机关工作人员专业资格条件'!$H$4:$H$6155,1,0)</f>
        <v>#N/A</v>
      </c>
      <c r="AJ226" s="140" t="e">
        <f>VLOOKUP(D226,'[1]附件 系统外公开招考机关工作人员专业资格条件'!$I$4:$I$6155,1,0)</f>
        <v>#N/A</v>
      </c>
    </row>
    <row r="227" spans="17:36" ht="13.5">
      <c r="Q227" s="171">
        <f t="shared" si="35"/>
        <v>1</v>
      </c>
      <c r="R227" s="172">
        <f t="shared" si="36"/>
        <v>0</v>
      </c>
      <c r="S227" s="140"/>
      <c r="T227" s="140"/>
      <c r="U227" s="140"/>
      <c r="V227" s="173"/>
      <c r="W227" s="140"/>
      <c r="X227" s="140"/>
      <c r="AB227" s="140" t="e">
        <f t="shared" si="37"/>
        <v>#N/A</v>
      </c>
      <c r="AC227" s="140" t="str">
        <f t="shared" si="38"/>
        <v>蔡伏香20171030</v>
      </c>
      <c r="AD227" s="175" t="s">
        <v>794</v>
      </c>
      <c r="AE227" s="175" t="s">
        <v>641</v>
      </c>
      <c r="AF227" s="175" t="s">
        <v>266</v>
      </c>
      <c r="AG227" s="175" t="s">
        <v>46</v>
      </c>
      <c r="AH227" s="140" t="e">
        <f t="shared" si="39"/>
        <v>#N/A</v>
      </c>
      <c r="AI227" s="140" t="e">
        <f>VLOOKUP(C227,'[1]附件 系统外公开招考机关工作人员专业资格条件'!$H$4:$H$6155,1,0)</f>
        <v>#N/A</v>
      </c>
      <c r="AJ227" s="140" t="e">
        <f>VLOOKUP(D227,'[1]附件 系统外公开招考机关工作人员专业资格条件'!$I$4:$I$6155,1,0)</f>
        <v>#N/A</v>
      </c>
    </row>
    <row r="228" spans="17:36" ht="13.5">
      <c r="Q228" s="171">
        <f t="shared" si="35"/>
        <v>1</v>
      </c>
      <c r="R228" s="172">
        <f t="shared" si="36"/>
        <v>0</v>
      </c>
      <c r="S228" s="140"/>
      <c r="T228" s="140"/>
      <c r="U228" s="140"/>
      <c r="V228" s="173"/>
      <c r="W228" s="140"/>
      <c r="X228" s="140"/>
      <c r="AB228" s="140" t="e">
        <f t="shared" si="37"/>
        <v>#N/A</v>
      </c>
      <c r="AC228" s="140" t="str">
        <f t="shared" si="38"/>
        <v>颜云英20171030</v>
      </c>
      <c r="AD228" s="175" t="s">
        <v>795</v>
      </c>
      <c r="AE228" s="175" t="s">
        <v>641</v>
      </c>
      <c r="AF228" s="175" t="s">
        <v>266</v>
      </c>
      <c r="AG228" s="175" t="s">
        <v>46</v>
      </c>
      <c r="AH228" s="140" t="e">
        <f t="shared" si="39"/>
        <v>#N/A</v>
      </c>
      <c r="AI228" s="140" t="e">
        <f>VLOOKUP(C228,'[1]附件 系统外公开招考机关工作人员专业资格条件'!$H$4:$H$6155,1,0)</f>
        <v>#N/A</v>
      </c>
      <c r="AJ228" s="140" t="e">
        <f>VLOOKUP(D228,'[1]附件 系统外公开招考机关工作人员专业资格条件'!$I$4:$I$6155,1,0)</f>
        <v>#N/A</v>
      </c>
    </row>
    <row r="229" spans="17:36" ht="13.5">
      <c r="Q229" s="171">
        <f t="shared" si="35"/>
        <v>1</v>
      </c>
      <c r="R229" s="172">
        <f t="shared" si="36"/>
        <v>0</v>
      </c>
      <c r="S229" s="140"/>
      <c r="T229" s="140"/>
      <c r="U229" s="140"/>
      <c r="V229" s="173"/>
      <c r="W229" s="140"/>
      <c r="X229" s="140"/>
      <c r="AB229" s="140" t="e">
        <f t="shared" si="37"/>
        <v>#N/A</v>
      </c>
      <c r="AC229" s="140" t="str">
        <f t="shared" si="38"/>
        <v>王守元20171030</v>
      </c>
      <c r="AD229" s="175" t="s">
        <v>677</v>
      </c>
      <c r="AE229" s="175" t="s">
        <v>122</v>
      </c>
      <c r="AF229" s="175" t="s">
        <v>266</v>
      </c>
      <c r="AG229" s="175" t="s">
        <v>46</v>
      </c>
      <c r="AH229" s="140" t="e">
        <f t="shared" si="39"/>
        <v>#N/A</v>
      </c>
      <c r="AI229" s="140" t="e">
        <f>VLOOKUP(C229,'[1]附件 系统外公开招考机关工作人员专业资格条件'!$H$4:$H$6155,1,0)</f>
        <v>#N/A</v>
      </c>
      <c r="AJ229" s="140" t="e">
        <f>VLOOKUP(D229,'[1]附件 系统外公开招考机关工作人员专业资格条件'!$I$4:$I$6155,1,0)</f>
        <v>#N/A</v>
      </c>
    </row>
    <row r="230" spans="17:36" ht="13.5">
      <c r="Q230" s="171">
        <f t="shared" si="35"/>
        <v>1</v>
      </c>
      <c r="R230" s="172">
        <f t="shared" si="36"/>
        <v>0</v>
      </c>
      <c r="S230" s="140"/>
      <c r="T230" s="140"/>
      <c r="U230" s="140"/>
      <c r="V230" s="173"/>
      <c r="W230" s="140"/>
      <c r="X230" s="140"/>
      <c r="AB230" s="140" t="e">
        <f t="shared" si="37"/>
        <v>#N/A</v>
      </c>
      <c r="AC230" s="140" t="str">
        <f t="shared" si="38"/>
        <v>杨坤城20171031</v>
      </c>
      <c r="AD230" s="175" t="s">
        <v>595</v>
      </c>
      <c r="AE230" s="175" t="s">
        <v>715</v>
      </c>
      <c r="AF230" s="175" t="s">
        <v>268</v>
      </c>
      <c r="AG230" s="175" t="s">
        <v>42</v>
      </c>
      <c r="AH230" s="140" t="e">
        <f t="shared" si="39"/>
        <v>#N/A</v>
      </c>
      <c r="AI230" s="140" t="e">
        <f>VLOOKUP(C230,'[1]附件 系统外公开招考机关工作人员专业资格条件'!$H$4:$H$6155,1,0)</f>
        <v>#N/A</v>
      </c>
      <c r="AJ230" s="140" t="e">
        <f>VLOOKUP(D230,'[1]附件 系统外公开招考机关工作人员专业资格条件'!$I$4:$I$6155,1,0)</f>
        <v>#N/A</v>
      </c>
    </row>
    <row r="231" spans="17:36" ht="13.5">
      <c r="Q231" s="171">
        <f t="shared" si="35"/>
        <v>1</v>
      </c>
      <c r="R231" s="172">
        <f t="shared" si="36"/>
        <v>0</v>
      </c>
      <c r="S231" s="140"/>
      <c r="T231" s="140"/>
      <c r="U231" s="140"/>
      <c r="V231" s="173"/>
      <c r="W231" s="140"/>
      <c r="X231" s="140"/>
      <c r="AB231" s="140" t="e">
        <f t="shared" si="37"/>
        <v>#N/A</v>
      </c>
      <c r="AC231" s="140" t="str">
        <f t="shared" si="38"/>
        <v>段孝江20171101</v>
      </c>
      <c r="AD231" s="175" t="s">
        <v>603</v>
      </c>
      <c r="AE231" s="175" t="s">
        <v>44</v>
      </c>
      <c r="AF231" s="175" t="s">
        <v>277</v>
      </c>
      <c r="AG231" s="175" t="s">
        <v>42</v>
      </c>
      <c r="AH231" s="140" t="e">
        <f t="shared" si="39"/>
        <v>#N/A</v>
      </c>
      <c r="AI231" s="140" t="e">
        <f>VLOOKUP(C231,'[1]附件 系统外公开招考机关工作人员专业资格条件'!$H$4:$H$6155,1,0)</f>
        <v>#N/A</v>
      </c>
      <c r="AJ231" s="140" t="e">
        <f>VLOOKUP(D231,'[1]附件 系统外公开招考机关工作人员专业资格条件'!$I$4:$I$6155,1,0)</f>
        <v>#N/A</v>
      </c>
    </row>
    <row r="232" spans="17:36" ht="13.5">
      <c r="Q232" s="171">
        <f t="shared" si="35"/>
        <v>1</v>
      </c>
      <c r="R232" s="172">
        <f t="shared" si="36"/>
        <v>0</v>
      </c>
      <c r="S232" s="140"/>
      <c r="T232" s="140"/>
      <c r="U232" s="140"/>
      <c r="V232" s="173"/>
      <c r="W232" s="140"/>
      <c r="X232" s="140"/>
      <c r="AB232" s="140" t="e">
        <f t="shared" si="37"/>
        <v>#N/A</v>
      </c>
      <c r="AC232" s="140" t="str">
        <f t="shared" si="38"/>
        <v>王兴国20171106</v>
      </c>
      <c r="AD232" s="175" t="s">
        <v>612</v>
      </c>
      <c r="AE232" s="175" t="s">
        <v>122</v>
      </c>
      <c r="AF232" s="175" t="s">
        <v>796</v>
      </c>
      <c r="AG232" s="175" t="s">
        <v>42</v>
      </c>
      <c r="AH232" s="140" t="e">
        <f t="shared" si="39"/>
        <v>#N/A</v>
      </c>
      <c r="AI232" s="140" t="e">
        <f>VLOOKUP(C232,'[1]附件 系统外公开招考机关工作人员专业资格条件'!$H$4:$H$6155,1,0)</f>
        <v>#N/A</v>
      </c>
      <c r="AJ232" s="140" t="e">
        <f>VLOOKUP(D232,'[1]附件 系统外公开招考机关工作人员专业资格条件'!$I$4:$I$6155,1,0)</f>
        <v>#N/A</v>
      </c>
    </row>
    <row r="233" spans="17:36" ht="13.5">
      <c r="Q233" s="171">
        <f t="shared" si="35"/>
        <v>1</v>
      </c>
      <c r="R233" s="172">
        <f t="shared" si="36"/>
        <v>0</v>
      </c>
      <c r="S233" s="140"/>
      <c r="T233" s="140"/>
      <c r="U233" s="140"/>
      <c r="V233" s="173"/>
      <c r="W233" s="140"/>
      <c r="X233" s="140"/>
      <c r="AB233" s="140" t="e">
        <f t="shared" si="37"/>
        <v>#N/A</v>
      </c>
      <c r="AC233" s="140" t="str">
        <f t="shared" si="38"/>
        <v>刘桂芝20171107</v>
      </c>
      <c r="AD233" s="175" t="s">
        <v>680</v>
      </c>
      <c r="AE233" s="175" t="s">
        <v>122</v>
      </c>
      <c r="AF233" s="175" t="s">
        <v>531</v>
      </c>
      <c r="AG233" s="175" t="s">
        <v>46</v>
      </c>
      <c r="AH233" s="140" t="e">
        <f t="shared" si="39"/>
        <v>#N/A</v>
      </c>
      <c r="AI233" s="140" t="e">
        <f>VLOOKUP(C233,'[1]附件 系统外公开招考机关工作人员专业资格条件'!$H$4:$H$6155,1,0)</f>
        <v>#N/A</v>
      </c>
      <c r="AJ233" s="140" t="e">
        <f>VLOOKUP(D233,'[1]附件 系统外公开招考机关工作人员专业资格条件'!$I$4:$I$6155,1,0)</f>
        <v>#N/A</v>
      </c>
    </row>
    <row r="234" spans="17:36" ht="13.5">
      <c r="Q234" s="171">
        <f t="shared" si="35"/>
        <v>1</v>
      </c>
      <c r="R234" s="172">
        <f t="shared" si="36"/>
        <v>0</v>
      </c>
      <c r="S234" s="140"/>
      <c r="T234" s="140"/>
      <c r="U234" s="140"/>
      <c r="V234" s="173"/>
      <c r="W234" s="140"/>
      <c r="X234" s="140"/>
      <c r="AB234" s="140" t="e">
        <f t="shared" si="37"/>
        <v>#N/A</v>
      </c>
      <c r="AC234" s="140" t="str">
        <f t="shared" si="38"/>
        <v>张召鹏20171127</v>
      </c>
      <c r="AD234" s="175" t="s">
        <v>797</v>
      </c>
      <c r="AE234" s="175" t="s">
        <v>786</v>
      </c>
      <c r="AF234" s="175" t="s">
        <v>798</v>
      </c>
      <c r="AG234" s="175" t="s">
        <v>46</v>
      </c>
      <c r="AH234" s="140" t="e">
        <f t="shared" si="39"/>
        <v>#N/A</v>
      </c>
      <c r="AI234" s="140" t="e">
        <f>VLOOKUP(C234,'[1]附件 系统外公开招考机关工作人员专业资格条件'!$H$4:$H$6155,1,0)</f>
        <v>#N/A</v>
      </c>
      <c r="AJ234" s="140" t="e">
        <f>VLOOKUP(D234,'[1]附件 系统外公开招考机关工作人员专业资格条件'!$I$4:$I$6155,1,0)</f>
        <v>#N/A</v>
      </c>
    </row>
    <row r="235" spans="17:36" ht="13.5">
      <c r="Q235" s="171">
        <f t="shared" si="35"/>
        <v>1</v>
      </c>
      <c r="R235" s="172">
        <f t="shared" si="36"/>
        <v>0</v>
      </c>
      <c r="S235" s="140"/>
      <c r="T235" s="140"/>
      <c r="U235" s="140"/>
      <c r="V235" s="173"/>
      <c r="W235" s="140"/>
      <c r="X235" s="140"/>
      <c r="AB235" s="140" t="e">
        <f t="shared" si="37"/>
        <v>#N/A</v>
      </c>
      <c r="AC235" s="140" t="str">
        <f t="shared" si="38"/>
        <v>蔡万碧20171129</v>
      </c>
      <c r="AD235" s="175" t="s">
        <v>799</v>
      </c>
      <c r="AE235" s="175" t="s">
        <v>786</v>
      </c>
      <c r="AF235" s="175" t="s">
        <v>800</v>
      </c>
      <c r="AG235" s="175" t="s">
        <v>46</v>
      </c>
      <c r="AH235" s="140" t="e">
        <f t="shared" si="39"/>
        <v>#N/A</v>
      </c>
      <c r="AI235" s="140" t="e">
        <f>VLOOKUP(C235,'[1]附件 系统外公开招考机关工作人员专业资格条件'!$H$4:$H$6155,1,0)</f>
        <v>#N/A</v>
      </c>
      <c r="AJ235" s="140" t="e">
        <f>VLOOKUP(D235,'[1]附件 系统外公开招考机关工作人员专业资格条件'!$I$4:$I$6155,1,0)</f>
        <v>#N/A</v>
      </c>
    </row>
    <row r="236" spans="17:36" ht="13.5">
      <c r="Q236" s="171">
        <f t="shared" si="35"/>
        <v>1</v>
      </c>
      <c r="R236" s="172">
        <f t="shared" si="36"/>
        <v>0</v>
      </c>
      <c r="S236" s="140"/>
      <c r="T236" s="140"/>
      <c r="U236" s="140"/>
      <c r="V236" s="173"/>
      <c r="W236" s="140"/>
      <c r="X236" s="140"/>
      <c r="AB236" s="140" t="e">
        <f t="shared" si="37"/>
        <v>#N/A</v>
      </c>
      <c r="AC236" s="140" t="str">
        <f t="shared" si="38"/>
        <v>樊辉20180409</v>
      </c>
      <c r="AD236" s="175" t="s">
        <v>689</v>
      </c>
      <c r="AE236" s="175" t="s">
        <v>786</v>
      </c>
      <c r="AF236" s="175" t="s">
        <v>801</v>
      </c>
      <c r="AG236" s="175" t="s">
        <v>46</v>
      </c>
      <c r="AH236" s="140" t="e">
        <f t="shared" si="39"/>
        <v>#N/A</v>
      </c>
      <c r="AI236" s="140" t="e">
        <f>VLOOKUP(C236,'[1]附件 系统外公开招考机关工作人员专业资格条件'!$H$4:$H$6155,1,0)</f>
        <v>#N/A</v>
      </c>
      <c r="AJ236" s="140" t="e">
        <f>VLOOKUP(D236,'[1]附件 系统外公开招考机关工作人员专业资格条件'!$I$4:$I$6155,1,0)</f>
        <v>#N/A</v>
      </c>
    </row>
    <row r="237" spans="17:36" ht="13.5">
      <c r="Q237" s="171">
        <f t="shared" si="35"/>
        <v>1</v>
      </c>
      <c r="R237" s="172">
        <f t="shared" si="36"/>
        <v>0</v>
      </c>
      <c r="S237" s="140"/>
      <c r="T237" s="140"/>
      <c r="U237" s="140"/>
      <c r="V237" s="173"/>
      <c r="W237" s="140"/>
      <c r="X237" s="140"/>
      <c r="AB237" s="140" t="e">
        <f t="shared" si="37"/>
        <v>#N/A</v>
      </c>
      <c r="AC237" s="140" t="str">
        <f t="shared" si="38"/>
        <v>蔡铭强20180809</v>
      </c>
      <c r="AD237" s="175" t="s">
        <v>632</v>
      </c>
      <c r="AE237" s="175" t="s">
        <v>791</v>
      </c>
      <c r="AF237" s="175" t="s">
        <v>762</v>
      </c>
      <c r="AG237" s="175" t="s">
        <v>46</v>
      </c>
      <c r="AH237" s="140" t="e">
        <f t="shared" si="39"/>
        <v>#N/A</v>
      </c>
      <c r="AI237" s="140" t="e">
        <f>VLOOKUP(C237,'[1]附件 系统外公开招考机关工作人员专业资格条件'!$H$4:$H$6155,1,0)</f>
        <v>#N/A</v>
      </c>
      <c r="AJ237" s="140" t="e">
        <f>VLOOKUP(D237,'[1]附件 系统外公开招考机关工作人员专业资格条件'!$I$4:$I$6155,1,0)</f>
        <v>#N/A</v>
      </c>
    </row>
    <row r="238" spans="17:36" ht="13.5">
      <c r="Q238" s="171">
        <f t="shared" si="35"/>
        <v>1</v>
      </c>
      <c r="R238" s="172">
        <f t="shared" si="36"/>
        <v>0</v>
      </c>
      <c r="S238" s="140"/>
      <c r="T238" s="140"/>
      <c r="U238" s="140"/>
      <c r="V238" s="173"/>
      <c r="W238" s="140"/>
      <c r="X238" s="140"/>
      <c r="AB238" s="140" t="e">
        <f t="shared" si="37"/>
        <v>#N/A</v>
      </c>
      <c r="AC238" s="140" t="str">
        <f t="shared" si="38"/>
        <v>龙广伍20190221</v>
      </c>
      <c r="AD238" s="175" t="s">
        <v>684</v>
      </c>
      <c r="AE238" s="175" t="s">
        <v>44</v>
      </c>
      <c r="AF238" s="175" t="s">
        <v>802</v>
      </c>
      <c r="AG238" s="175" t="s">
        <v>46</v>
      </c>
      <c r="AH238" s="140" t="e">
        <f t="shared" si="39"/>
        <v>#N/A</v>
      </c>
      <c r="AI238" s="140" t="e">
        <f>VLOOKUP(C238,'[1]附件 系统外公开招考机关工作人员专业资格条件'!$H$4:$H$6155,1,0)</f>
        <v>#N/A</v>
      </c>
      <c r="AJ238" s="140" t="e">
        <f>VLOOKUP(D238,'[1]附件 系统外公开招考机关工作人员专业资格条件'!$I$4:$I$6155,1,0)</f>
        <v>#N/A</v>
      </c>
    </row>
    <row r="239" spans="17:36" ht="13.5">
      <c r="Q239" s="171">
        <f t="shared" si="35"/>
        <v>1</v>
      </c>
      <c r="R239" s="172">
        <f t="shared" si="36"/>
        <v>0</v>
      </c>
      <c r="S239" s="140"/>
      <c r="T239" s="140"/>
      <c r="U239" s="140"/>
      <c r="V239" s="173"/>
      <c r="W239" s="140"/>
      <c r="X239" s="140"/>
      <c r="AB239" s="140" t="e">
        <f t="shared" si="37"/>
        <v>#N/A</v>
      </c>
      <c r="AC239" s="140" t="str">
        <f t="shared" si="38"/>
        <v>杨金魁20170908</v>
      </c>
      <c r="AD239" s="175" t="s">
        <v>803</v>
      </c>
      <c r="AE239" s="175" t="s">
        <v>44</v>
      </c>
      <c r="AF239" s="175" t="s">
        <v>804</v>
      </c>
      <c r="AG239" s="175" t="s">
        <v>46</v>
      </c>
      <c r="AH239" s="140" t="e">
        <f t="shared" si="39"/>
        <v>#N/A</v>
      </c>
      <c r="AI239" s="140" t="e">
        <f>VLOOKUP(C239,'[1]附件 系统外公开招考机关工作人员专业资格条件'!$H$4:$H$6155,1,0)</f>
        <v>#N/A</v>
      </c>
      <c r="AJ239" s="140" t="e">
        <f>VLOOKUP(D239,'[1]附件 系统外公开招考机关工作人员专业资格条件'!$I$4:$I$6155,1,0)</f>
        <v>#N/A</v>
      </c>
    </row>
    <row r="240" spans="17:36" ht="13.5">
      <c r="Q240" s="171">
        <f t="shared" si="35"/>
        <v>1</v>
      </c>
      <c r="R240" s="172">
        <f t="shared" si="36"/>
        <v>0</v>
      </c>
      <c r="S240" s="140"/>
      <c r="T240" s="140"/>
      <c r="U240" s="140"/>
      <c r="V240" s="173"/>
      <c r="W240" s="140"/>
      <c r="X240" s="140"/>
      <c r="AB240" s="140" t="e">
        <f t="shared" si="37"/>
        <v>#N/A</v>
      </c>
      <c r="AC240" s="140" t="str">
        <f t="shared" si="38"/>
        <v>秦明洪20190717</v>
      </c>
      <c r="AD240" s="175" t="s">
        <v>707</v>
      </c>
      <c r="AE240" s="175" t="s">
        <v>715</v>
      </c>
      <c r="AF240" s="175" t="s">
        <v>805</v>
      </c>
      <c r="AG240" s="175" t="s">
        <v>46</v>
      </c>
      <c r="AH240" s="140" t="e">
        <f t="shared" si="39"/>
        <v>#N/A</v>
      </c>
      <c r="AI240" s="140" t="e">
        <f>VLOOKUP(C240,'[1]附件 系统外公开招考机关工作人员专业资格条件'!$H$4:$H$6155,1,0)</f>
        <v>#N/A</v>
      </c>
      <c r="AJ240" s="140" t="e">
        <f>VLOOKUP(D240,'[1]附件 系统外公开招考机关工作人员专业资格条件'!$I$4:$I$6155,1,0)</f>
        <v>#N/A</v>
      </c>
    </row>
    <row r="241" spans="17:36" ht="13.5">
      <c r="Q241" s="171">
        <f t="shared" si="35"/>
        <v>1</v>
      </c>
      <c r="R241" s="172">
        <f t="shared" si="36"/>
        <v>0</v>
      </c>
      <c r="S241" s="140"/>
      <c r="T241" s="140"/>
      <c r="U241" s="140"/>
      <c r="V241" s="173"/>
      <c r="W241" s="140"/>
      <c r="X241" s="140"/>
      <c r="AB241" s="140" t="e">
        <f t="shared" si="37"/>
        <v>#N/A</v>
      </c>
      <c r="AC241" s="140" t="str">
        <f t="shared" si="38"/>
        <v>刘传祥20160728</v>
      </c>
      <c r="AD241" s="175" t="s">
        <v>806</v>
      </c>
      <c r="AE241" s="175" t="s">
        <v>641</v>
      </c>
      <c r="AF241" s="175" t="s">
        <v>807</v>
      </c>
      <c r="AG241" s="175" t="s">
        <v>42</v>
      </c>
      <c r="AH241" s="140" t="e">
        <f t="shared" si="39"/>
        <v>#N/A</v>
      </c>
      <c r="AI241" s="140" t="e">
        <f>VLOOKUP(C241,'[1]附件 系统外公开招考机关工作人员专业资格条件'!$H$4:$H$6155,1,0)</f>
        <v>#N/A</v>
      </c>
      <c r="AJ241" s="140" t="e">
        <f>VLOOKUP(D241,'[1]附件 系统外公开招考机关工作人员专业资格条件'!$I$4:$I$6155,1,0)</f>
        <v>#N/A</v>
      </c>
    </row>
    <row r="242" spans="17:36" ht="13.5">
      <c r="Q242" s="171">
        <f t="shared" si="35"/>
        <v>1</v>
      </c>
      <c r="R242" s="172">
        <f t="shared" si="36"/>
        <v>0</v>
      </c>
      <c r="S242" s="140"/>
      <c r="T242" s="140"/>
      <c r="U242" s="140"/>
      <c r="V242" s="173"/>
      <c r="W242" s="140"/>
      <c r="X242" s="140"/>
      <c r="AB242" s="140" t="e">
        <f t="shared" si="37"/>
        <v>#N/A</v>
      </c>
      <c r="AC242" s="140" t="str">
        <f t="shared" si="38"/>
        <v>龙广兵20160926</v>
      </c>
      <c r="AD242" s="175" t="s">
        <v>808</v>
      </c>
      <c r="AE242" s="175" t="s">
        <v>44</v>
      </c>
      <c r="AF242" s="175" t="s">
        <v>809</v>
      </c>
      <c r="AG242" s="175" t="s">
        <v>42</v>
      </c>
      <c r="AH242" s="140" t="e">
        <f t="shared" si="39"/>
        <v>#N/A</v>
      </c>
      <c r="AI242" s="140" t="e">
        <f>VLOOKUP(C242,'[1]附件 系统外公开招考机关工作人员专业资格条件'!$H$4:$H$6155,1,0)</f>
        <v>#N/A</v>
      </c>
      <c r="AJ242" s="140" t="e">
        <f>VLOOKUP(D242,'[1]附件 系统外公开招考机关工作人员专业资格条件'!$I$4:$I$6155,1,0)</f>
        <v>#N/A</v>
      </c>
    </row>
    <row r="243" spans="17:36" ht="13.5">
      <c r="Q243" s="171">
        <f t="shared" si="35"/>
        <v>1</v>
      </c>
      <c r="R243" s="172">
        <f t="shared" si="36"/>
        <v>0</v>
      </c>
      <c r="S243" s="140"/>
      <c r="T243" s="140"/>
      <c r="U243" s="140"/>
      <c r="V243" s="173"/>
      <c r="W243" s="140"/>
      <c r="X243" s="140"/>
      <c r="AB243" s="140" t="e">
        <f t="shared" si="37"/>
        <v>#N/A</v>
      </c>
      <c r="AC243" s="140" t="str">
        <f t="shared" si="38"/>
        <v>胡勇20160926</v>
      </c>
      <c r="AD243" s="175" t="s">
        <v>810</v>
      </c>
      <c r="AE243" s="175" t="s">
        <v>44</v>
      </c>
      <c r="AF243" s="175" t="s">
        <v>809</v>
      </c>
      <c r="AG243" s="175" t="s">
        <v>42</v>
      </c>
      <c r="AH243" s="140" t="e">
        <f t="shared" si="39"/>
        <v>#N/A</v>
      </c>
      <c r="AI243" s="140" t="e">
        <f>VLOOKUP(C243,'[1]附件 系统外公开招考机关工作人员专业资格条件'!$H$4:$H$6155,1,0)</f>
        <v>#N/A</v>
      </c>
      <c r="AJ243" s="140" t="e">
        <f>VLOOKUP(D243,'[1]附件 系统外公开招考机关工作人员专业资格条件'!$I$4:$I$6155,1,0)</f>
        <v>#N/A</v>
      </c>
    </row>
    <row r="244" spans="17:36" ht="13.5">
      <c r="Q244" s="171">
        <f t="shared" si="35"/>
        <v>1</v>
      </c>
      <c r="R244" s="172">
        <f t="shared" si="36"/>
        <v>0</v>
      </c>
      <c r="S244" s="140"/>
      <c r="T244" s="140"/>
      <c r="U244" s="140"/>
      <c r="V244" s="173"/>
      <c r="W244" s="140"/>
      <c r="X244" s="140"/>
      <c r="AB244" s="140" t="e">
        <f t="shared" si="37"/>
        <v>#N/A</v>
      </c>
      <c r="AC244" s="140" t="str">
        <f t="shared" si="38"/>
        <v>潘东平20160926</v>
      </c>
      <c r="AD244" s="175" t="s">
        <v>720</v>
      </c>
      <c r="AE244" s="175" t="s">
        <v>44</v>
      </c>
      <c r="AF244" s="175" t="s">
        <v>809</v>
      </c>
      <c r="AG244" s="175" t="s">
        <v>42</v>
      </c>
      <c r="AH244" s="140" t="e">
        <f t="shared" si="39"/>
        <v>#N/A</v>
      </c>
      <c r="AI244" s="140" t="e">
        <f>VLOOKUP(C244,'[1]附件 系统外公开招考机关工作人员专业资格条件'!$H$4:$H$6155,1,0)</f>
        <v>#N/A</v>
      </c>
      <c r="AJ244" s="140" t="e">
        <f>VLOOKUP(D244,'[1]附件 系统外公开招考机关工作人员专业资格条件'!$I$4:$I$6155,1,0)</f>
        <v>#N/A</v>
      </c>
    </row>
    <row r="245" spans="17:36" ht="13.5">
      <c r="Q245" s="171">
        <f t="shared" si="35"/>
        <v>1</v>
      </c>
      <c r="R245" s="172">
        <f t="shared" si="36"/>
        <v>0</v>
      </c>
      <c r="S245" s="140"/>
      <c r="T245" s="140"/>
      <c r="U245" s="140"/>
      <c r="V245" s="173"/>
      <c r="W245" s="140"/>
      <c r="X245" s="140"/>
      <c r="AB245" s="140" t="e">
        <f t="shared" si="37"/>
        <v>#N/A</v>
      </c>
      <c r="AC245" s="140" t="str">
        <f t="shared" si="38"/>
        <v>刘仕威20161028</v>
      </c>
      <c r="AD245" s="175" t="s">
        <v>811</v>
      </c>
      <c r="AE245" s="175" t="s">
        <v>44</v>
      </c>
      <c r="AF245" s="175" t="s">
        <v>812</v>
      </c>
      <c r="AG245" s="175" t="s">
        <v>46</v>
      </c>
      <c r="AH245" s="140" t="e">
        <f t="shared" si="39"/>
        <v>#N/A</v>
      </c>
      <c r="AI245" s="140" t="e">
        <f>VLOOKUP(C245,'[1]附件 系统外公开招考机关工作人员专业资格条件'!$H$4:$H$6155,1,0)</f>
        <v>#N/A</v>
      </c>
      <c r="AJ245" s="140" t="e">
        <f>VLOOKUP(D245,'[1]附件 系统外公开招考机关工作人员专业资格条件'!$I$4:$I$6155,1,0)</f>
        <v>#N/A</v>
      </c>
    </row>
    <row r="246" spans="17:36" ht="13.5">
      <c r="Q246" s="171">
        <f t="shared" si="35"/>
        <v>1</v>
      </c>
      <c r="R246" s="172">
        <f t="shared" si="36"/>
        <v>0</v>
      </c>
      <c r="S246" s="140"/>
      <c r="T246" s="140"/>
      <c r="U246" s="140"/>
      <c r="V246" s="173"/>
      <c r="W246" s="140"/>
      <c r="X246" s="140"/>
      <c r="AB246" s="140" t="e">
        <f t="shared" si="37"/>
        <v>#N/A</v>
      </c>
      <c r="AC246" s="140" t="str">
        <f t="shared" si="38"/>
        <v>彭锦洪20170414</v>
      </c>
      <c r="AD246" s="175" t="s">
        <v>813</v>
      </c>
      <c r="AE246" s="175" t="s">
        <v>122</v>
      </c>
      <c r="AF246" s="175" t="s">
        <v>814</v>
      </c>
      <c r="AG246" s="175" t="s">
        <v>46</v>
      </c>
      <c r="AH246" s="140" t="e">
        <f t="shared" si="39"/>
        <v>#N/A</v>
      </c>
      <c r="AI246" s="140" t="e">
        <f>VLOOKUP(C246,'[1]附件 系统外公开招考机关工作人员专业资格条件'!$H$4:$H$6155,1,0)</f>
        <v>#N/A</v>
      </c>
      <c r="AJ246" s="140" t="e">
        <f>VLOOKUP(D246,'[1]附件 系统外公开招考机关工作人员专业资格条件'!$I$4:$I$6155,1,0)</f>
        <v>#N/A</v>
      </c>
    </row>
    <row r="247" spans="17:36" ht="13.5">
      <c r="Q247" s="171">
        <f t="shared" si="35"/>
        <v>1</v>
      </c>
      <c r="R247" s="172">
        <f t="shared" si="36"/>
        <v>0</v>
      </c>
      <c r="S247" s="140"/>
      <c r="T247" s="140"/>
      <c r="U247" s="140"/>
      <c r="V247" s="173"/>
      <c r="W247" s="140"/>
      <c r="X247" s="140"/>
      <c r="AB247" s="140" t="e">
        <f t="shared" si="37"/>
        <v>#N/A</v>
      </c>
      <c r="AC247" s="140" t="str">
        <f t="shared" si="38"/>
        <v>龙庆20170425</v>
      </c>
      <c r="AD247" s="175" t="s">
        <v>643</v>
      </c>
      <c r="AE247" s="175" t="s">
        <v>715</v>
      </c>
      <c r="AF247" s="175" t="s">
        <v>815</v>
      </c>
      <c r="AG247" s="175" t="s">
        <v>46</v>
      </c>
      <c r="AH247" s="140" t="e">
        <f t="shared" si="39"/>
        <v>#N/A</v>
      </c>
      <c r="AI247" s="140" t="e">
        <f>VLOOKUP(C247,'[1]附件 系统外公开招考机关工作人员专业资格条件'!$H$4:$H$6155,1,0)</f>
        <v>#N/A</v>
      </c>
      <c r="AJ247" s="140" t="e">
        <f>VLOOKUP(D247,'[1]附件 系统外公开招考机关工作人员专业资格条件'!$I$4:$I$6155,1,0)</f>
        <v>#N/A</v>
      </c>
    </row>
    <row r="248" spans="17:36" ht="13.5">
      <c r="Q248" s="171">
        <f t="shared" si="35"/>
        <v>1</v>
      </c>
      <c r="R248" s="172">
        <f t="shared" si="36"/>
        <v>0</v>
      </c>
      <c r="S248" s="140"/>
      <c r="T248" s="140"/>
      <c r="U248" s="140"/>
      <c r="V248" s="173"/>
      <c r="W248" s="140"/>
      <c r="X248" s="140"/>
      <c r="AB248" s="140" t="e">
        <f t="shared" si="37"/>
        <v>#N/A</v>
      </c>
      <c r="AC248" s="140" t="str">
        <f t="shared" si="38"/>
        <v>秦明洪20170531</v>
      </c>
      <c r="AD248" s="175" t="s">
        <v>707</v>
      </c>
      <c r="AE248" s="175" t="s">
        <v>715</v>
      </c>
      <c r="AF248" s="175" t="s">
        <v>816</v>
      </c>
      <c r="AG248" s="175" t="s">
        <v>46</v>
      </c>
      <c r="AH248" s="140" t="e">
        <f t="shared" si="39"/>
        <v>#N/A</v>
      </c>
      <c r="AI248" s="140" t="e">
        <f>VLOOKUP(C248,'[1]附件 系统外公开招考机关工作人员专业资格条件'!$H$4:$H$6155,1,0)</f>
        <v>#N/A</v>
      </c>
      <c r="AJ248" s="140" t="e">
        <f>VLOOKUP(D248,'[1]附件 系统外公开招考机关工作人员专业资格条件'!$I$4:$I$6155,1,0)</f>
        <v>#N/A</v>
      </c>
    </row>
    <row r="249" spans="17:36" ht="13.5">
      <c r="Q249" s="171">
        <f t="shared" si="35"/>
        <v>1</v>
      </c>
      <c r="R249" s="172">
        <f t="shared" si="36"/>
        <v>0</v>
      </c>
      <c r="S249" s="140"/>
      <c r="T249" s="140"/>
      <c r="U249" s="140"/>
      <c r="V249" s="173"/>
      <c r="W249" s="140"/>
      <c r="X249" s="140"/>
      <c r="AB249" s="140" t="e">
        <f t="shared" si="37"/>
        <v>#N/A</v>
      </c>
      <c r="AC249" s="140" t="str">
        <f t="shared" si="38"/>
        <v>胡治平20170906</v>
      </c>
      <c r="AD249" s="175" t="s">
        <v>817</v>
      </c>
      <c r="AE249" s="175" t="s">
        <v>786</v>
      </c>
      <c r="AF249" s="175" t="s">
        <v>747</v>
      </c>
      <c r="AG249" s="175" t="s">
        <v>46</v>
      </c>
      <c r="AH249" s="140" t="e">
        <f t="shared" si="39"/>
        <v>#N/A</v>
      </c>
      <c r="AI249" s="140" t="e">
        <f>VLOOKUP(C249,'[1]附件 系统外公开招考机关工作人员专业资格条件'!$H$4:$H$6155,1,0)</f>
        <v>#N/A</v>
      </c>
      <c r="AJ249" s="140" t="e">
        <f>VLOOKUP(D249,'[1]附件 系统外公开招考机关工作人员专业资格条件'!$I$4:$I$6155,1,0)</f>
        <v>#N/A</v>
      </c>
    </row>
    <row r="250" spans="17:36" ht="13.5">
      <c r="Q250" s="171">
        <f t="shared" si="35"/>
        <v>1</v>
      </c>
      <c r="R250" s="172">
        <f t="shared" si="36"/>
        <v>0</v>
      </c>
      <c r="S250" s="140"/>
      <c r="T250" s="140"/>
      <c r="U250" s="140"/>
      <c r="V250" s="173"/>
      <c r="W250" s="140"/>
      <c r="X250" s="140"/>
      <c r="AB250" s="140" t="e">
        <f t="shared" si="37"/>
        <v>#N/A</v>
      </c>
      <c r="AC250" s="140" t="str">
        <f t="shared" si="38"/>
        <v>冷会勇20170906</v>
      </c>
      <c r="AD250" s="175" t="s">
        <v>716</v>
      </c>
      <c r="AE250" s="175" t="s">
        <v>44</v>
      </c>
      <c r="AF250" s="175" t="s">
        <v>747</v>
      </c>
      <c r="AG250" s="175" t="s">
        <v>42</v>
      </c>
      <c r="AH250" s="140" t="e">
        <f t="shared" si="39"/>
        <v>#N/A</v>
      </c>
      <c r="AI250" s="140" t="e">
        <f>VLOOKUP(C250,'[1]附件 系统外公开招考机关工作人员专业资格条件'!$H$4:$H$6155,1,0)</f>
        <v>#N/A</v>
      </c>
      <c r="AJ250" s="140" t="e">
        <f>VLOOKUP(D250,'[1]附件 系统外公开招考机关工作人员专业资格条件'!$I$4:$I$6155,1,0)</f>
        <v>#N/A</v>
      </c>
    </row>
    <row r="251" spans="17:36" ht="13.5">
      <c r="Q251" s="171">
        <f t="shared" si="35"/>
        <v>1</v>
      </c>
      <c r="R251" s="172">
        <f t="shared" si="36"/>
        <v>0</v>
      </c>
      <c r="S251" s="140"/>
      <c r="T251" s="140"/>
      <c r="U251" s="140"/>
      <c r="V251" s="173"/>
      <c r="W251" s="140"/>
      <c r="X251" s="140"/>
      <c r="AB251" s="140" t="e">
        <f t="shared" si="37"/>
        <v>#N/A</v>
      </c>
      <c r="AC251" s="140" t="str">
        <f t="shared" si="38"/>
        <v>赵秋强20170908</v>
      </c>
      <c r="AD251" s="175" t="s">
        <v>818</v>
      </c>
      <c r="AE251" s="175" t="s">
        <v>122</v>
      </c>
      <c r="AF251" s="175" t="s">
        <v>804</v>
      </c>
      <c r="AG251" s="175" t="s">
        <v>46</v>
      </c>
      <c r="AH251" s="140" t="e">
        <f t="shared" si="39"/>
        <v>#N/A</v>
      </c>
      <c r="AI251" s="140" t="e">
        <f>VLOOKUP(C251,'[1]附件 系统外公开招考机关工作人员专业资格条件'!$H$4:$H$6155,1,0)</f>
        <v>#N/A</v>
      </c>
      <c r="AJ251" s="140" t="e">
        <f>VLOOKUP(D251,'[1]附件 系统外公开招考机关工作人员专业资格条件'!$I$4:$I$6155,1,0)</f>
        <v>#N/A</v>
      </c>
    </row>
    <row r="252" spans="17:36" ht="13.5">
      <c r="Q252" s="171">
        <f t="shared" si="35"/>
        <v>1</v>
      </c>
      <c r="R252" s="172">
        <f t="shared" si="36"/>
        <v>0</v>
      </c>
      <c r="S252" s="140"/>
      <c r="T252" s="140"/>
      <c r="U252" s="140"/>
      <c r="V252" s="173"/>
      <c r="W252" s="140"/>
      <c r="X252" s="140"/>
      <c r="AB252" s="140" t="e">
        <f t="shared" si="37"/>
        <v>#N/A</v>
      </c>
      <c r="AC252" s="140" t="str">
        <f t="shared" si="38"/>
        <v>龙广伍20171009</v>
      </c>
      <c r="AD252" s="175" t="s">
        <v>684</v>
      </c>
      <c r="AE252" s="175" t="s">
        <v>44</v>
      </c>
      <c r="AF252" s="175" t="s">
        <v>819</v>
      </c>
      <c r="AG252" s="175" t="s">
        <v>46</v>
      </c>
      <c r="AH252" s="140" t="e">
        <f t="shared" si="39"/>
        <v>#N/A</v>
      </c>
      <c r="AI252" s="140" t="e">
        <f>VLOOKUP(C252,'[1]附件 系统外公开招考机关工作人员专业资格条件'!$H$4:$H$6155,1,0)</f>
        <v>#N/A</v>
      </c>
      <c r="AJ252" s="140" t="e">
        <f>VLOOKUP(D252,'[1]附件 系统外公开招考机关工作人员专业资格条件'!$I$4:$I$6155,1,0)</f>
        <v>#N/A</v>
      </c>
    </row>
    <row r="253" spans="17:36" ht="13.5">
      <c r="Q253" s="171">
        <f t="shared" si="35"/>
        <v>1</v>
      </c>
      <c r="R253" s="172">
        <f t="shared" si="36"/>
        <v>0</v>
      </c>
      <c r="S253" s="140"/>
      <c r="T253" s="140"/>
      <c r="U253" s="140"/>
      <c r="V253" s="173"/>
      <c r="W253" s="140"/>
      <c r="X253" s="140"/>
      <c r="AB253" s="140" t="e">
        <f t="shared" si="37"/>
        <v>#N/A</v>
      </c>
      <c r="AC253" s="140" t="str">
        <f t="shared" si="38"/>
        <v>周和军20171011</v>
      </c>
      <c r="AD253" s="175" t="s">
        <v>820</v>
      </c>
      <c r="AE253" s="175" t="s">
        <v>44</v>
      </c>
      <c r="AF253" s="175" t="s">
        <v>748</v>
      </c>
      <c r="AG253" s="175" t="s">
        <v>46</v>
      </c>
      <c r="AH253" s="140" t="e">
        <f t="shared" si="39"/>
        <v>#N/A</v>
      </c>
      <c r="AI253" s="140" t="e">
        <f>VLOOKUP(C253,'[1]附件 系统外公开招考机关工作人员专业资格条件'!$H$4:$H$6155,1,0)</f>
        <v>#N/A</v>
      </c>
      <c r="AJ253" s="140" t="e">
        <f>VLOOKUP(D253,'[1]附件 系统外公开招考机关工作人员专业资格条件'!$I$4:$I$6155,1,0)</f>
        <v>#N/A</v>
      </c>
    </row>
    <row r="254" spans="17:36" ht="13.5">
      <c r="Q254" s="171">
        <f t="shared" si="35"/>
        <v>1</v>
      </c>
      <c r="R254" s="172">
        <f t="shared" si="36"/>
        <v>0</v>
      </c>
      <c r="S254" s="140"/>
      <c r="T254" s="140"/>
      <c r="U254" s="140"/>
      <c r="V254" s="173"/>
      <c r="W254" s="140"/>
      <c r="X254" s="140"/>
      <c r="AB254" s="140" t="e">
        <f t="shared" si="37"/>
        <v>#N/A</v>
      </c>
      <c r="AC254" s="140" t="str">
        <f t="shared" si="38"/>
        <v>蔡葵红20171023</v>
      </c>
      <c r="AD254" s="175" t="s">
        <v>821</v>
      </c>
      <c r="AE254" s="175" t="s">
        <v>122</v>
      </c>
      <c r="AF254" s="175" t="s">
        <v>247</v>
      </c>
      <c r="AG254" s="175" t="s">
        <v>46</v>
      </c>
      <c r="AH254" s="140" t="e">
        <f t="shared" si="39"/>
        <v>#N/A</v>
      </c>
      <c r="AI254" s="140" t="e">
        <f>VLOOKUP(C254,'[1]附件 系统外公开招考机关工作人员专业资格条件'!$H$4:$H$6155,1,0)</f>
        <v>#N/A</v>
      </c>
      <c r="AJ254" s="140" t="e">
        <f>VLOOKUP(D254,'[1]附件 系统外公开招考机关工作人员专业资格条件'!$I$4:$I$6155,1,0)</f>
        <v>#N/A</v>
      </c>
    </row>
    <row r="255" spans="17:36" ht="13.5">
      <c r="Q255" s="171">
        <f t="shared" si="35"/>
        <v>1</v>
      </c>
      <c r="R255" s="172">
        <f t="shared" si="36"/>
        <v>0</v>
      </c>
      <c r="S255" s="140"/>
      <c r="T255" s="140"/>
      <c r="U255" s="140"/>
      <c r="V255" s="173"/>
      <c r="W255" s="140"/>
      <c r="X255" s="140"/>
      <c r="AB255" s="140" t="e">
        <f t="shared" si="37"/>
        <v>#N/A</v>
      </c>
      <c r="AC255" s="140" t="str">
        <f t="shared" si="38"/>
        <v>丁凯20171108</v>
      </c>
      <c r="AD255" s="175" t="s">
        <v>822</v>
      </c>
      <c r="AE255" s="175" t="s">
        <v>44</v>
      </c>
      <c r="AF255" s="175" t="s">
        <v>480</v>
      </c>
      <c r="AG255" s="175" t="s">
        <v>46</v>
      </c>
      <c r="AH255" s="140" t="e">
        <f t="shared" si="39"/>
        <v>#N/A</v>
      </c>
      <c r="AI255" s="140" t="e">
        <f>VLOOKUP(C255,'[1]附件 系统外公开招考机关工作人员专业资格条件'!$H$4:$H$6155,1,0)</f>
        <v>#N/A</v>
      </c>
      <c r="AJ255" s="140" t="e">
        <f>VLOOKUP(D255,'[1]附件 系统外公开招考机关工作人员专业资格条件'!$I$4:$I$6155,1,0)</f>
        <v>#N/A</v>
      </c>
    </row>
    <row r="256" spans="17:36" ht="13.5">
      <c r="Q256" s="171">
        <f aca="true" t="shared" si="40" ref="Q256:Q319">J256-I256+1</f>
        <v>1</v>
      </c>
      <c r="R256" s="172">
        <f aca="true" t="shared" si="41" ref="R256:R319">E256*K256*L256/36500</f>
        <v>0</v>
      </c>
      <c r="S256" s="140"/>
      <c r="T256" s="140"/>
      <c r="U256" s="140"/>
      <c r="V256" s="173"/>
      <c r="W256" s="140"/>
      <c r="X256" s="140"/>
      <c r="AB256" s="140" t="e">
        <f aca="true" t="shared" si="42" ref="AB256:AB319">VLOOKUP(AA256,AC256:AE1113,3,0)</f>
        <v>#N/A</v>
      </c>
      <c r="AC256" s="140" t="str">
        <f aca="true" t="shared" si="43" ref="AC256:AC319">AD256&amp;AF256</f>
        <v>韩春池20171114</v>
      </c>
      <c r="AD256" s="175" t="s">
        <v>823</v>
      </c>
      <c r="AE256" s="175" t="s">
        <v>786</v>
      </c>
      <c r="AF256" s="175" t="s">
        <v>167</v>
      </c>
      <c r="AG256" s="175" t="s">
        <v>46</v>
      </c>
      <c r="AH256" s="140" t="e">
        <f aca="true" t="shared" si="44" ref="AH256:AH319">VLOOKUP(AA256,AC256:AG1113,5,0)</f>
        <v>#N/A</v>
      </c>
      <c r="AI256" s="140" t="e">
        <f>VLOOKUP(C256,'[1]附件 系统外公开招考机关工作人员专业资格条件'!$H$4:$H$6155,1,0)</f>
        <v>#N/A</v>
      </c>
      <c r="AJ256" s="140" t="e">
        <f>VLOOKUP(D256,'[1]附件 系统外公开招考机关工作人员专业资格条件'!$I$4:$I$6155,1,0)</f>
        <v>#N/A</v>
      </c>
    </row>
    <row r="257" spans="17:36" ht="13.5">
      <c r="Q257" s="171">
        <f t="shared" si="40"/>
        <v>1</v>
      </c>
      <c r="R257" s="172">
        <f t="shared" si="41"/>
        <v>0</v>
      </c>
      <c r="S257" s="140"/>
      <c r="T257" s="140"/>
      <c r="U257" s="140"/>
      <c r="V257" s="173"/>
      <c r="W257" s="140"/>
      <c r="X257" s="140"/>
      <c r="AB257" s="140" t="e">
        <f t="shared" si="42"/>
        <v>#N/A</v>
      </c>
      <c r="AC257" s="140" t="str">
        <f t="shared" si="43"/>
        <v>刘志斌20171115</v>
      </c>
      <c r="AD257" s="175" t="s">
        <v>658</v>
      </c>
      <c r="AE257" s="175" t="s">
        <v>44</v>
      </c>
      <c r="AF257" s="175" t="s">
        <v>397</v>
      </c>
      <c r="AG257" s="175" t="s">
        <v>46</v>
      </c>
      <c r="AH257" s="140" t="e">
        <f t="shared" si="44"/>
        <v>#N/A</v>
      </c>
      <c r="AI257" s="140" t="e">
        <f>VLOOKUP(C257,'[1]附件 系统外公开招考机关工作人员专业资格条件'!$H$4:$H$6155,1,0)</f>
        <v>#N/A</v>
      </c>
      <c r="AJ257" s="140" t="e">
        <f>VLOOKUP(D257,'[1]附件 系统外公开招考机关工作人员专业资格条件'!$I$4:$I$6155,1,0)</f>
        <v>#N/A</v>
      </c>
    </row>
    <row r="258" spans="17:36" ht="13.5">
      <c r="Q258" s="171">
        <f t="shared" si="40"/>
        <v>1</v>
      </c>
      <c r="R258" s="172">
        <f t="shared" si="41"/>
        <v>0</v>
      </c>
      <c r="S258" s="140"/>
      <c r="T258" s="140"/>
      <c r="U258" s="140"/>
      <c r="V258" s="173"/>
      <c r="W258" s="140"/>
      <c r="X258" s="140"/>
      <c r="AB258" s="140" t="e">
        <f t="shared" si="42"/>
        <v>#N/A</v>
      </c>
      <c r="AC258" s="140" t="str">
        <f t="shared" si="43"/>
        <v>刘传林20171115</v>
      </c>
      <c r="AD258" s="175" t="s">
        <v>616</v>
      </c>
      <c r="AE258" s="175" t="s">
        <v>122</v>
      </c>
      <c r="AF258" s="175" t="s">
        <v>397</v>
      </c>
      <c r="AG258" s="175" t="s">
        <v>42</v>
      </c>
      <c r="AH258" s="140" t="e">
        <f t="shared" si="44"/>
        <v>#N/A</v>
      </c>
      <c r="AI258" s="140" t="e">
        <f>VLOOKUP(C258,'[1]附件 系统外公开招考机关工作人员专业资格条件'!$H$4:$H$6155,1,0)</f>
        <v>#N/A</v>
      </c>
      <c r="AJ258" s="140" t="e">
        <f>VLOOKUP(D258,'[1]附件 系统外公开招考机关工作人员专业资格条件'!$I$4:$I$6155,1,0)</f>
        <v>#N/A</v>
      </c>
    </row>
    <row r="259" spans="17:36" ht="13.5">
      <c r="Q259" s="171">
        <f t="shared" si="40"/>
        <v>1</v>
      </c>
      <c r="R259" s="172">
        <f t="shared" si="41"/>
        <v>0</v>
      </c>
      <c r="S259" s="140"/>
      <c r="T259" s="140"/>
      <c r="U259" s="140"/>
      <c r="V259" s="173"/>
      <c r="W259" s="140"/>
      <c r="X259" s="140"/>
      <c r="AB259" s="140" t="e">
        <f t="shared" si="42"/>
        <v>#N/A</v>
      </c>
      <c r="AC259" s="140" t="str">
        <f t="shared" si="43"/>
        <v>蔡金娥20171122</v>
      </c>
      <c r="AD259" s="175" t="s">
        <v>620</v>
      </c>
      <c r="AE259" s="175" t="s">
        <v>122</v>
      </c>
      <c r="AF259" s="175" t="s">
        <v>171</v>
      </c>
      <c r="AG259" s="175" t="s">
        <v>42</v>
      </c>
      <c r="AH259" s="140" t="e">
        <f t="shared" si="44"/>
        <v>#N/A</v>
      </c>
      <c r="AI259" s="140" t="e">
        <f>VLOOKUP(C259,'[1]附件 系统外公开招考机关工作人员专业资格条件'!$H$4:$H$6155,1,0)</f>
        <v>#N/A</v>
      </c>
      <c r="AJ259" s="140" t="e">
        <f>VLOOKUP(D259,'[1]附件 系统外公开招考机关工作人员专业资格条件'!$I$4:$I$6155,1,0)</f>
        <v>#N/A</v>
      </c>
    </row>
    <row r="260" spans="17:36" ht="13.5">
      <c r="Q260" s="171">
        <f t="shared" si="40"/>
        <v>1</v>
      </c>
      <c r="R260" s="172">
        <f t="shared" si="41"/>
        <v>0</v>
      </c>
      <c r="S260" s="140"/>
      <c r="T260" s="140"/>
      <c r="U260" s="140"/>
      <c r="V260" s="173"/>
      <c r="W260" s="140"/>
      <c r="X260" s="140"/>
      <c r="AB260" s="140" t="e">
        <f t="shared" si="42"/>
        <v>#N/A</v>
      </c>
      <c r="AC260" s="140" t="str">
        <f t="shared" si="43"/>
        <v>张绍平20171127</v>
      </c>
      <c r="AD260" s="175" t="s">
        <v>824</v>
      </c>
      <c r="AE260" s="175" t="s">
        <v>715</v>
      </c>
      <c r="AF260" s="175" t="s">
        <v>798</v>
      </c>
      <c r="AG260" s="175" t="s">
        <v>46</v>
      </c>
      <c r="AH260" s="140" t="e">
        <f t="shared" si="44"/>
        <v>#N/A</v>
      </c>
      <c r="AI260" s="140" t="e">
        <f>VLOOKUP(C260,'[1]附件 系统外公开招考机关工作人员专业资格条件'!$H$4:$H$6155,1,0)</f>
        <v>#N/A</v>
      </c>
      <c r="AJ260" s="140" t="e">
        <f>VLOOKUP(D260,'[1]附件 系统外公开招考机关工作人员专业资格条件'!$I$4:$I$6155,1,0)</f>
        <v>#N/A</v>
      </c>
    </row>
    <row r="261" spans="17:36" ht="13.5">
      <c r="Q261" s="171">
        <f t="shared" si="40"/>
        <v>1</v>
      </c>
      <c r="R261" s="172">
        <f t="shared" si="41"/>
        <v>0</v>
      </c>
      <c r="S261" s="140"/>
      <c r="T261" s="140"/>
      <c r="U261" s="140"/>
      <c r="V261" s="173"/>
      <c r="W261" s="140"/>
      <c r="X261" s="140"/>
      <c r="AB261" s="140" t="e">
        <f t="shared" si="42"/>
        <v>#N/A</v>
      </c>
      <c r="AC261" s="140" t="str">
        <f t="shared" si="43"/>
        <v>杨登发20180122</v>
      </c>
      <c r="AD261" s="175" t="s">
        <v>825</v>
      </c>
      <c r="AE261" s="175" t="s">
        <v>44</v>
      </c>
      <c r="AF261" s="175" t="s">
        <v>826</v>
      </c>
      <c r="AG261" s="175" t="s">
        <v>46</v>
      </c>
      <c r="AH261" s="140" t="e">
        <f t="shared" si="44"/>
        <v>#N/A</v>
      </c>
      <c r="AI261" s="140" t="e">
        <f>VLOOKUP(C261,'[1]附件 系统外公开招考机关工作人员专业资格条件'!$H$4:$H$6155,1,0)</f>
        <v>#N/A</v>
      </c>
      <c r="AJ261" s="140" t="e">
        <f>VLOOKUP(D261,'[1]附件 系统外公开招考机关工作人员专业资格条件'!$I$4:$I$6155,1,0)</f>
        <v>#N/A</v>
      </c>
    </row>
    <row r="262" spans="17:36" ht="13.5">
      <c r="Q262" s="171">
        <f t="shared" si="40"/>
        <v>1</v>
      </c>
      <c r="R262" s="172">
        <f t="shared" si="41"/>
        <v>0</v>
      </c>
      <c r="S262" s="140"/>
      <c r="T262" s="140"/>
      <c r="U262" s="140"/>
      <c r="V262" s="173"/>
      <c r="W262" s="140"/>
      <c r="X262" s="140"/>
      <c r="AB262" s="140" t="e">
        <f t="shared" si="42"/>
        <v>#N/A</v>
      </c>
      <c r="AC262" s="140" t="str">
        <f t="shared" si="43"/>
        <v>韩春池20180327</v>
      </c>
      <c r="AD262" s="175" t="s">
        <v>823</v>
      </c>
      <c r="AE262" s="175" t="s">
        <v>122</v>
      </c>
      <c r="AF262" s="175" t="s">
        <v>827</v>
      </c>
      <c r="AG262" s="175" t="s">
        <v>46</v>
      </c>
      <c r="AH262" s="140" t="e">
        <f t="shared" si="44"/>
        <v>#N/A</v>
      </c>
      <c r="AI262" s="140" t="e">
        <f>VLOOKUP(C262,'[1]附件 系统外公开招考机关工作人员专业资格条件'!$H$4:$H$6155,1,0)</f>
        <v>#N/A</v>
      </c>
      <c r="AJ262" s="140" t="e">
        <f>VLOOKUP(D262,'[1]附件 系统外公开招考机关工作人员专业资格条件'!$I$4:$I$6155,1,0)</f>
        <v>#N/A</v>
      </c>
    </row>
    <row r="263" spans="17:36" ht="13.5">
      <c r="Q263" s="171">
        <f t="shared" si="40"/>
        <v>1</v>
      </c>
      <c r="R263" s="172">
        <f t="shared" si="41"/>
        <v>0</v>
      </c>
      <c r="S263" s="140"/>
      <c r="T263" s="140"/>
      <c r="U263" s="140"/>
      <c r="V263" s="173"/>
      <c r="W263" s="140"/>
      <c r="X263" s="140"/>
      <c r="AB263" s="140" t="e">
        <f t="shared" si="42"/>
        <v>#N/A</v>
      </c>
      <c r="AC263" s="140" t="str">
        <f t="shared" si="43"/>
        <v>龙永和20180408</v>
      </c>
      <c r="AD263" s="175" t="s">
        <v>828</v>
      </c>
      <c r="AE263" s="175" t="s">
        <v>44</v>
      </c>
      <c r="AF263" s="175" t="s">
        <v>829</v>
      </c>
      <c r="AG263" s="175" t="s">
        <v>46</v>
      </c>
      <c r="AH263" s="140" t="e">
        <f t="shared" si="44"/>
        <v>#N/A</v>
      </c>
      <c r="AI263" s="140" t="e">
        <f>VLOOKUP(C263,'[1]附件 系统外公开招考机关工作人员专业资格条件'!$H$4:$H$6155,1,0)</f>
        <v>#N/A</v>
      </c>
      <c r="AJ263" s="140" t="e">
        <f>VLOOKUP(D263,'[1]附件 系统外公开招考机关工作人员专业资格条件'!$I$4:$I$6155,1,0)</f>
        <v>#N/A</v>
      </c>
    </row>
    <row r="264" spans="17:36" ht="13.5">
      <c r="Q264" s="171">
        <f t="shared" si="40"/>
        <v>1</v>
      </c>
      <c r="R264" s="172">
        <f t="shared" si="41"/>
        <v>0</v>
      </c>
      <c r="S264" s="140"/>
      <c r="T264" s="140"/>
      <c r="U264" s="140"/>
      <c r="V264" s="173"/>
      <c r="W264" s="140"/>
      <c r="X264" s="140"/>
      <c r="AB264" s="140" t="e">
        <f t="shared" si="42"/>
        <v>#N/A</v>
      </c>
      <c r="AC264" s="140" t="str">
        <f t="shared" si="43"/>
        <v>刘传祥20180409</v>
      </c>
      <c r="AD264" s="175" t="s">
        <v>806</v>
      </c>
      <c r="AE264" s="175" t="s">
        <v>44</v>
      </c>
      <c r="AF264" s="175" t="s">
        <v>801</v>
      </c>
      <c r="AG264" s="175" t="s">
        <v>46</v>
      </c>
      <c r="AH264" s="140" t="e">
        <f t="shared" si="44"/>
        <v>#N/A</v>
      </c>
      <c r="AI264" s="140" t="e">
        <f>VLOOKUP(C264,'[1]附件 系统外公开招考机关工作人员专业资格条件'!$H$4:$H$6155,1,0)</f>
        <v>#N/A</v>
      </c>
      <c r="AJ264" s="140" t="e">
        <f>VLOOKUP(D264,'[1]附件 系统外公开招考机关工作人员专业资格条件'!$I$4:$I$6155,1,0)</f>
        <v>#N/A</v>
      </c>
    </row>
    <row r="265" spans="17:36" ht="13.5">
      <c r="Q265" s="171">
        <f t="shared" si="40"/>
        <v>1</v>
      </c>
      <c r="R265" s="172">
        <f t="shared" si="41"/>
        <v>0</v>
      </c>
      <c r="S265" s="140"/>
      <c r="T265" s="140"/>
      <c r="U265" s="140"/>
      <c r="V265" s="173"/>
      <c r="W265" s="140"/>
      <c r="X265" s="140"/>
      <c r="AB265" s="140" t="e">
        <f t="shared" si="42"/>
        <v>#N/A</v>
      </c>
      <c r="AC265" s="140" t="str">
        <f t="shared" si="43"/>
        <v>龙广岳20180515</v>
      </c>
      <c r="AD265" s="175" t="s">
        <v>830</v>
      </c>
      <c r="AE265" s="175" t="s">
        <v>715</v>
      </c>
      <c r="AF265" s="175" t="s">
        <v>831</v>
      </c>
      <c r="AG265" s="175" t="s">
        <v>46</v>
      </c>
      <c r="AH265" s="140" t="e">
        <f t="shared" si="44"/>
        <v>#N/A</v>
      </c>
      <c r="AI265" s="140" t="e">
        <f>VLOOKUP(C265,'[1]附件 系统外公开招考机关工作人员专业资格条件'!$H$4:$H$6155,1,0)</f>
        <v>#N/A</v>
      </c>
      <c r="AJ265" s="140" t="e">
        <f>VLOOKUP(D265,'[1]附件 系统外公开招考机关工作人员专业资格条件'!$I$4:$I$6155,1,0)</f>
        <v>#N/A</v>
      </c>
    </row>
    <row r="266" spans="17:36" ht="13.5">
      <c r="Q266" s="171">
        <f t="shared" si="40"/>
        <v>1</v>
      </c>
      <c r="R266" s="172">
        <f t="shared" si="41"/>
        <v>0</v>
      </c>
      <c r="S266" s="140"/>
      <c r="T266" s="140"/>
      <c r="U266" s="140"/>
      <c r="V266" s="173"/>
      <c r="W266" s="140"/>
      <c r="X266" s="140"/>
      <c r="AB266" s="140" t="e">
        <f t="shared" si="42"/>
        <v>#N/A</v>
      </c>
      <c r="AC266" s="140" t="str">
        <f t="shared" si="43"/>
        <v>秦明洪20180706</v>
      </c>
      <c r="AD266" s="175" t="s">
        <v>707</v>
      </c>
      <c r="AE266" s="175" t="s">
        <v>715</v>
      </c>
      <c r="AF266" s="175" t="s">
        <v>832</v>
      </c>
      <c r="AG266" s="175" t="s">
        <v>46</v>
      </c>
      <c r="AH266" s="140" t="e">
        <f t="shared" si="44"/>
        <v>#N/A</v>
      </c>
      <c r="AI266" s="140" t="e">
        <f>VLOOKUP(C266,'[1]附件 系统外公开招考机关工作人员专业资格条件'!$H$4:$H$6155,1,0)</f>
        <v>#N/A</v>
      </c>
      <c r="AJ266" s="140" t="e">
        <f>VLOOKUP(D266,'[1]附件 系统外公开招考机关工作人员专业资格条件'!$I$4:$I$6155,1,0)</f>
        <v>#N/A</v>
      </c>
    </row>
    <row r="267" spans="17:36" ht="13.5">
      <c r="Q267" s="171">
        <f t="shared" si="40"/>
        <v>1</v>
      </c>
      <c r="R267" s="172">
        <f t="shared" si="41"/>
        <v>0</v>
      </c>
      <c r="S267" s="140"/>
      <c r="T267" s="140"/>
      <c r="U267" s="140"/>
      <c r="V267" s="173"/>
      <c r="W267" s="140"/>
      <c r="X267" s="140"/>
      <c r="AB267" s="140" t="e">
        <f t="shared" si="42"/>
        <v>#N/A</v>
      </c>
      <c r="AC267" s="140" t="str">
        <f t="shared" si="43"/>
        <v>潘东平20180920</v>
      </c>
      <c r="AD267" s="175" t="s">
        <v>720</v>
      </c>
      <c r="AE267" s="175" t="s">
        <v>44</v>
      </c>
      <c r="AF267" s="175" t="s">
        <v>722</v>
      </c>
      <c r="AG267" s="175" t="s">
        <v>46</v>
      </c>
      <c r="AH267" s="140" t="e">
        <f t="shared" si="44"/>
        <v>#N/A</v>
      </c>
      <c r="AI267" s="140" t="e">
        <f>VLOOKUP(C267,'[1]附件 系统外公开招考机关工作人员专业资格条件'!$H$4:$H$6155,1,0)</f>
        <v>#N/A</v>
      </c>
      <c r="AJ267" s="140" t="e">
        <f>VLOOKUP(D267,'[1]附件 系统外公开招考机关工作人员专业资格条件'!$I$4:$I$6155,1,0)</f>
        <v>#N/A</v>
      </c>
    </row>
    <row r="268" spans="17:36" ht="13.5">
      <c r="Q268" s="171">
        <f t="shared" si="40"/>
        <v>1</v>
      </c>
      <c r="R268" s="172">
        <f t="shared" si="41"/>
        <v>0</v>
      </c>
      <c r="S268" s="140"/>
      <c r="T268" s="140"/>
      <c r="U268" s="140"/>
      <c r="V268" s="173"/>
      <c r="W268" s="140"/>
      <c r="X268" s="140"/>
      <c r="AB268" s="140" t="e">
        <f t="shared" si="42"/>
        <v>#N/A</v>
      </c>
      <c r="AC268" s="140" t="str">
        <f t="shared" si="43"/>
        <v>龙庆20181009</v>
      </c>
      <c r="AD268" s="175" t="s">
        <v>643</v>
      </c>
      <c r="AE268" s="175" t="s">
        <v>715</v>
      </c>
      <c r="AF268" s="175" t="s">
        <v>770</v>
      </c>
      <c r="AG268" s="175">
        <v>4.35</v>
      </c>
      <c r="AH268" s="140" t="e">
        <f t="shared" si="44"/>
        <v>#N/A</v>
      </c>
      <c r="AI268" s="140" t="e">
        <f>VLOOKUP(C268,'[1]附件 系统外公开招考机关工作人员专业资格条件'!$H$4:$H$6155,1,0)</f>
        <v>#N/A</v>
      </c>
      <c r="AJ268" s="140" t="e">
        <f>VLOOKUP(D268,'[1]附件 系统外公开招考机关工作人员专业资格条件'!$I$4:$I$6155,1,0)</f>
        <v>#N/A</v>
      </c>
    </row>
    <row r="269" spans="17:36" ht="13.5">
      <c r="Q269" s="171">
        <f t="shared" si="40"/>
        <v>1</v>
      </c>
      <c r="R269" s="172">
        <f t="shared" si="41"/>
        <v>0</v>
      </c>
      <c r="S269" s="140"/>
      <c r="T269" s="140"/>
      <c r="U269" s="140"/>
      <c r="V269" s="173"/>
      <c r="W269" s="140"/>
      <c r="X269" s="140"/>
      <c r="AB269" s="140" t="e">
        <f t="shared" si="42"/>
        <v>#N/A</v>
      </c>
      <c r="AC269" s="140" t="str">
        <f t="shared" si="43"/>
        <v>刘志斌20181123</v>
      </c>
      <c r="AD269" s="175" t="s">
        <v>658</v>
      </c>
      <c r="AE269" s="175" t="s">
        <v>44</v>
      </c>
      <c r="AF269" s="175" t="s">
        <v>767</v>
      </c>
      <c r="AG269" s="175">
        <v>4.35</v>
      </c>
      <c r="AH269" s="140" t="e">
        <f t="shared" si="44"/>
        <v>#N/A</v>
      </c>
      <c r="AI269" s="140" t="e">
        <f>VLOOKUP(C269,'[1]附件 系统外公开招考机关工作人员专业资格条件'!$H$4:$H$6155,1,0)</f>
        <v>#N/A</v>
      </c>
      <c r="AJ269" s="140" t="e">
        <f>VLOOKUP(D269,'[1]附件 系统外公开招考机关工作人员专业资格条件'!$I$4:$I$6155,1,0)</f>
        <v>#N/A</v>
      </c>
    </row>
    <row r="270" spans="17:36" ht="13.5">
      <c r="Q270" s="171">
        <f t="shared" si="40"/>
        <v>1</v>
      </c>
      <c r="R270" s="172">
        <f t="shared" si="41"/>
        <v>0</v>
      </c>
      <c r="S270" s="140"/>
      <c r="T270" s="140"/>
      <c r="U270" s="140"/>
      <c r="V270" s="173"/>
      <c r="W270" s="140"/>
      <c r="X270" s="140"/>
      <c r="AB270" s="140" t="e">
        <f t="shared" si="42"/>
        <v>#N/A</v>
      </c>
      <c r="AC270" s="140" t="str">
        <f t="shared" si="43"/>
        <v>丁凯20181204</v>
      </c>
      <c r="AD270" s="175" t="s">
        <v>822</v>
      </c>
      <c r="AE270" s="175" t="s">
        <v>44</v>
      </c>
      <c r="AF270" s="175" t="s">
        <v>833</v>
      </c>
      <c r="AG270" s="175" t="s">
        <v>46</v>
      </c>
      <c r="AH270" s="140" t="e">
        <f t="shared" si="44"/>
        <v>#N/A</v>
      </c>
      <c r="AI270" s="140" t="e">
        <f>VLOOKUP(C270,'[1]附件 系统外公开招考机关工作人员专业资格条件'!$H$4:$H$6155,1,0)</f>
        <v>#N/A</v>
      </c>
      <c r="AJ270" s="140" t="e">
        <f>VLOOKUP(D270,'[1]附件 系统外公开招考机关工作人员专业资格条件'!$I$4:$I$6155,1,0)</f>
        <v>#N/A</v>
      </c>
    </row>
    <row r="271" spans="17:36" ht="13.5">
      <c r="Q271" s="171">
        <f t="shared" si="40"/>
        <v>1</v>
      </c>
      <c r="R271" s="172">
        <f t="shared" si="41"/>
        <v>0</v>
      </c>
      <c r="S271" s="140"/>
      <c r="T271" s="140"/>
      <c r="U271" s="140"/>
      <c r="V271" s="173"/>
      <c r="W271" s="140"/>
      <c r="X271" s="140"/>
      <c r="AB271" s="140" t="e">
        <f t="shared" si="42"/>
        <v>#N/A</v>
      </c>
      <c r="AC271" s="140" t="str">
        <f t="shared" si="43"/>
        <v>金友志20170711</v>
      </c>
      <c r="AD271" s="175" t="s">
        <v>580</v>
      </c>
      <c r="AE271" s="175" t="s">
        <v>641</v>
      </c>
      <c r="AF271" s="175" t="s">
        <v>834</v>
      </c>
      <c r="AG271" s="175" t="s">
        <v>42</v>
      </c>
      <c r="AH271" s="140" t="e">
        <f t="shared" si="44"/>
        <v>#N/A</v>
      </c>
      <c r="AI271" s="140" t="e">
        <f>VLOOKUP(C271,'[1]附件 系统外公开招考机关工作人员专业资格条件'!$H$4:$H$6155,1,0)</f>
        <v>#N/A</v>
      </c>
      <c r="AJ271" s="140" t="e">
        <f>VLOOKUP(D271,'[1]附件 系统外公开招考机关工作人员专业资格条件'!$I$4:$I$6155,1,0)</f>
        <v>#N/A</v>
      </c>
    </row>
    <row r="272" spans="17:36" ht="13.5">
      <c r="Q272" s="171">
        <f t="shared" si="40"/>
        <v>1</v>
      </c>
      <c r="R272" s="172">
        <f t="shared" si="41"/>
        <v>0</v>
      </c>
      <c r="S272" s="140"/>
      <c r="T272" s="140"/>
      <c r="U272" s="140"/>
      <c r="V272" s="173"/>
      <c r="W272" s="140"/>
      <c r="X272" s="140"/>
      <c r="AB272" s="140" t="e">
        <f t="shared" si="42"/>
        <v>#N/A</v>
      </c>
      <c r="AC272" s="140" t="str">
        <f t="shared" si="43"/>
        <v>苏成20171031</v>
      </c>
      <c r="AD272" s="175" t="s">
        <v>835</v>
      </c>
      <c r="AE272" s="175" t="s">
        <v>122</v>
      </c>
      <c r="AF272" s="175" t="s">
        <v>268</v>
      </c>
      <c r="AG272" s="175" t="s">
        <v>46</v>
      </c>
      <c r="AH272" s="140" t="e">
        <f t="shared" si="44"/>
        <v>#N/A</v>
      </c>
      <c r="AI272" s="140" t="e">
        <f>VLOOKUP(C272,'[1]附件 系统外公开招考机关工作人员专业资格条件'!$H$4:$H$6155,1,0)</f>
        <v>#N/A</v>
      </c>
      <c r="AJ272" s="140" t="e">
        <f>VLOOKUP(D272,'[1]附件 系统外公开招考机关工作人员专业资格条件'!$I$4:$I$6155,1,0)</f>
        <v>#N/A</v>
      </c>
    </row>
    <row r="273" spans="17:36" ht="13.5">
      <c r="Q273" s="171">
        <f t="shared" si="40"/>
        <v>1</v>
      </c>
      <c r="R273" s="172">
        <f t="shared" si="41"/>
        <v>0</v>
      </c>
      <c r="S273" s="140"/>
      <c r="T273" s="140"/>
      <c r="U273" s="140"/>
      <c r="V273" s="173"/>
      <c r="W273" s="140"/>
      <c r="X273" s="140"/>
      <c r="AB273" s="140" t="e">
        <f t="shared" si="42"/>
        <v>#N/A</v>
      </c>
      <c r="AC273" s="140" t="str">
        <f t="shared" si="43"/>
        <v>金菲20171106</v>
      </c>
      <c r="AD273" s="175" t="s">
        <v>836</v>
      </c>
      <c r="AE273" s="175" t="s">
        <v>122</v>
      </c>
      <c r="AF273" s="175" t="s">
        <v>796</v>
      </c>
      <c r="AG273" s="175" t="s">
        <v>46</v>
      </c>
      <c r="AH273" s="140" t="e">
        <f t="shared" si="44"/>
        <v>#N/A</v>
      </c>
      <c r="AI273" s="140" t="e">
        <f>VLOOKUP(C273,'[1]附件 系统外公开招考机关工作人员专业资格条件'!$H$4:$H$6155,1,0)</f>
        <v>#N/A</v>
      </c>
      <c r="AJ273" s="140" t="e">
        <f>VLOOKUP(D273,'[1]附件 系统外公开招考机关工作人员专业资格条件'!$I$4:$I$6155,1,0)</f>
        <v>#N/A</v>
      </c>
    </row>
    <row r="274" spans="17:36" ht="13.5">
      <c r="Q274" s="171">
        <f t="shared" si="40"/>
        <v>1</v>
      </c>
      <c r="R274" s="172">
        <f t="shared" si="41"/>
        <v>0</v>
      </c>
      <c r="S274" s="140"/>
      <c r="T274" s="140"/>
      <c r="U274" s="140"/>
      <c r="V274" s="173"/>
      <c r="W274" s="140"/>
      <c r="X274" s="140"/>
      <c r="AB274" s="140" t="e">
        <f t="shared" si="42"/>
        <v>#N/A</v>
      </c>
      <c r="AC274" s="140" t="str">
        <f t="shared" si="43"/>
        <v>卢从一20171111</v>
      </c>
      <c r="AD274" s="175" t="s">
        <v>837</v>
      </c>
      <c r="AE274" s="175" t="s">
        <v>715</v>
      </c>
      <c r="AF274" s="175" t="s">
        <v>838</v>
      </c>
      <c r="AG274" s="175" t="s">
        <v>46</v>
      </c>
      <c r="AH274" s="140" t="e">
        <f t="shared" si="44"/>
        <v>#N/A</v>
      </c>
      <c r="AI274" s="140" t="e">
        <f>VLOOKUP(C274,'[1]附件 系统外公开招考机关工作人员专业资格条件'!$H$4:$H$6155,1,0)</f>
        <v>#N/A</v>
      </c>
      <c r="AJ274" s="140" t="e">
        <f>VLOOKUP(D274,'[1]附件 系统外公开招考机关工作人员专业资格条件'!$I$4:$I$6155,1,0)</f>
        <v>#N/A</v>
      </c>
    </row>
    <row r="275" spans="17:36" ht="13.5">
      <c r="Q275" s="171">
        <f t="shared" si="40"/>
        <v>1</v>
      </c>
      <c r="R275" s="172">
        <f t="shared" si="41"/>
        <v>0</v>
      </c>
      <c r="S275" s="140"/>
      <c r="T275" s="140"/>
      <c r="U275" s="140"/>
      <c r="V275" s="173"/>
      <c r="W275" s="140"/>
      <c r="X275" s="140"/>
      <c r="AB275" s="140" t="e">
        <f t="shared" si="42"/>
        <v>#N/A</v>
      </c>
      <c r="AC275" s="140" t="str">
        <f t="shared" si="43"/>
        <v>金祖焕20171113</v>
      </c>
      <c r="AD275" s="175" t="s">
        <v>839</v>
      </c>
      <c r="AE275" s="175" t="s">
        <v>715</v>
      </c>
      <c r="AF275" s="175" t="s">
        <v>161</v>
      </c>
      <c r="AG275" s="175" t="s">
        <v>46</v>
      </c>
      <c r="AH275" s="140" t="e">
        <f t="shared" si="44"/>
        <v>#N/A</v>
      </c>
      <c r="AI275" s="140" t="e">
        <f>VLOOKUP(C275,'[1]附件 系统外公开招考机关工作人员专业资格条件'!$H$4:$H$6155,1,0)</f>
        <v>#N/A</v>
      </c>
      <c r="AJ275" s="140" t="e">
        <f>VLOOKUP(D275,'[1]附件 系统外公开招考机关工作人员专业资格条件'!$I$4:$I$6155,1,0)</f>
        <v>#N/A</v>
      </c>
    </row>
    <row r="276" spans="17:36" ht="13.5">
      <c r="Q276" s="171">
        <f t="shared" si="40"/>
        <v>1</v>
      </c>
      <c r="R276" s="172">
        <f t="shared" si="41"/>
        <v>0</v>
      </c>
      <c r="S276" s="140"/>
      <c r="T276" s="140"/>
      <c r="U276" s="140"/>
      <c r="V276" s="173"/>
      <c r="W276" s="140"/>
      <c r="X276" s="140"/>
      <c r="AB276" s="140" t="e">
        <f t="shared" si="42"/>
        <v>#N/A</v>
      </c>
      <c r="AC276" s="140" t="str">
        <f t="shared" si="43"/>
        <v>王世斌20171115</v>
      </c>
      <c r="AD276" s="175" t="s">
        <v>840</v>
      </c>
      <c r="AE276" s="175" t="s">
        <v>44</v>
      </c>
      <c r="AF276" s="175" t="s">
        <v>397</v>
      </c>
      <c r="AG276" s="175" t="s">
        <v>46</v>
      </c>
      <c r="AH276" s="140" t="e">
        <f t="shared" si="44"/>
        <v>#N/A</v>
      </c>
      <c r="AI276" s="140" t="e">
        <f>VLOOKUP(C276,'[1]附件 系统外公开招考机关工作人员专业资格条件'!$H$4:$H$6155,1,0)</f>
        <v>#N/A</v>
      </c>
      <c r="AJ276" s="140" t="e">
        <f>VLOOKUP(D276,'[1]附件 系统外公开招考机关工作人员专业资格条件'!$I$4:$I$6155,1,0)</f>
        <v>#N/A</v>
      </c>
    </row>
    <row r="277" spans="17:36" ht="13.5">
      <c r="Q277" s="171">
        <f t="shared" si="40"/>
        <v>1</v>
      </c>
      <c r="R277" s="172">
        <f t="shared" si="41"/>
        <v>0</v>
      </c>
      <c r="S277" s="140"/>
      <c r="T277" s="140"/>
      <c r="U277" s="140"/>
      <c r="V277" s="173"/>
      <c r="W277" s="140"/>
      <c r="X277" s="140"/>
      <c r="AB277" s="140" t="e">
        <f t="shared" si="42"/>
        <v>#N/A</v>
      </c>
      <c r="AC277" s="140" t="str">
        <f t="shared" si="43"/>
        <v>金柏立20171117</v>
      </c>
      <c r="AD277" s="175" t="s">
        <v>841</v>
      </c>
      <c r="AE277" s="175" t="s">
        <v>715</v>
      </c>
      <c r="AF277" s="175" t="s">
        <v>283</v>
      </c>
      <c r="AG277" s="175" t="s">
        <v>46</v>
      </c>
      <c r="AH277" s="140" t="e">
        <f t="shared" si="44"/>
        <v>#N/A</v>
      </c>
      <c r="AI277" s="140" t="e">
        <f>VLOOKUP(C277,'[1]附件 系统外公开招考机关工作人员专业资格条件'!$H$4:$H$6155,1,0)</f>
        <v>#N/A</v>
      </c>
      <c r="AJ277" s="140" t="e">
        <f>VLOOKUP(D277,'[1]附件 系统外公开招考机关工作人员专业资格条件'!$I$4:$I$6155,1,0)</f>
        <v>#N/A</v>
      </c>
    </row>
    <row r="278" spans="17:36" ht="13.5">
      <c r="Q278" s="171">
        <f t="shared" si="40"/>
        <v>1</v>
      </c>
      <c r="R278" s="172">
        <f t="shared" si="41"/>
        <v>0</v>
      </c>
      <c r="S278" s="140"/>
      <c r="T278" s="140"/>
      <c r="U278" s="140"/>
      <c r="V278" s="173"/>
      <c r="W278" s="140"/>
      <c r="X278" s="140"/>
      <c r="AB278" s="140" t="e">
        <f t="shared" si="42"/>
        <v>#N/A</v>
      </c>
      <c r="AC278" s="140" t="str">
        <f t="shared" si="43"/>
        <v>徐建刚20171117</v>
      </c>
      <c r="AD278" s="175" t="s">
        <v>842</v>
      </c>
      <c r="AE278" s="175" t="s">
        <v>122</v>
      </c>
      <c r="AF278" s="175" t="s">
        <v>283</v>
      </c>
      <c r="AG278" s="175" t="s">
        <v>46</v>
      </c>
      <c r="AH278" s="140" t="e">
        <f t="shared" si="44"/>
        <v>#N/A</v>
      </c>
      <c r="AI278" s="140" t="e">
        <f>VLOOKUP(C278,'[1]附件 系统外公开招考机关工作人员专业资格条件'!$H$4:$H$6155,1,0)</f>
        <v>#N/A</v>
      </c>
      <c r="AJ278" s="140" t="e">
        <f>VLOOKUP(D278,'[1]附件 系统外公开招考机关工作人员专业资格条件'!$I$4:$I$6155,1,0)</f>
        <v>#N/A</v>
      </c>
    </row>
    <row r="279" spans="17:36" ht="13.5">
      <c r="Q279" s="171">
        <f t="shared" si="40"/>
        <v>1</v>
      </c>
      <c r="R279" s="172">
        <f t="shared" si="41"/>
        <v>0</v>
      </c>
      <c r="S279" s="140"/>
      <c r="T279" s="140"/>
      <c r="U279" s="140"/>
      <c r="V279" s="173"/>
      <c r="W279" s="140"/>
      <c r="X279" s="140"/>
      <c r="AB279" s="140" t="e">
        <f t="shared" si="42"/>
        <v>#N/A</v>
      </c>
      <c r="AC279" s="140" t="str">
        <f t="shared" si="43"/>
        <v>金声亮20171129</v>
      </c>
      <c r="AD279" s="175" t="s">
        <v>843</v>
      </c>
      <c r="AE279" s="175" t="s">
        <v>786</v>
      </c>
      <c r="AF279" s="175" t="s">
        <v>800</v>
      </c>
      <c r="AG279" s="175" t="s">
        <v>46</v>
      </c>
      <c r="AH279" s="140" t="e">
        <f t="shared" si="44"/>
        <v>#N/A</v>
      </c>
      <c r="AI279" s="140" t="e">
        <f>VLOOKUP(C279,'[1]附件 系统外公开招考机关工作人员专业资格条件'!$H$4:$H$6155,1,0)</f>
        <v>#N/A</v>
      </c>
      <c r="AJ279" s="140" t="e">
        <f>VLOOKUP(D279,'[1]附件 系统外公开招考机关工作人员专业资格条件'!$I$4:$I$6155,1,0)</f>
        <v>#N/A</v>
      </c>
    </row>
    <row r="280" spans="17:36" ht="13.5">
      <c r="Q280" s="171">
        <f t="shared" si="40"/>
        <v>1</v>
      </c>
      <c r="R280" s="172">
        <f t="shared" si="41"/>
        <v>0</v>
      </c>
      <c r="S280" s="140"/>
      <c r="T280" s="140"/>
      <c r="U280" s="140"/>
      <c r="V280" s="173"/>
      <c r="W280" s="140"/>
      <c r="X280" s="140"/>
      <c r="AB280" s="140" t="e">
        <f t="shared" si="42"/>
        <v>#N/A</v>
      </c>
      <c r="AC280" s="140" t="str">
        <f t="shared" si="43"/>
        <v>陈咏梅20190605</v>
      </c>
      <c r="AD280" s="175" t="s">
        <v>701</v>
      </c>
      <c r="AE280" s="175" t="s">
        <v>122</v>
      </c>
      <c r="AF280" s="175" t="s">
        <v>844</v>
      </c>
      <c r="AG280" s="175" t="s">
        <v>46</v>
      </c>
      <c r="AH280" s="140" t="e">
        <f t="shared" si="44"/>
        <v>#N/A</v>
      </c>
      <c r="AI280" s="140" t="e">
        <f>VLOOKUP(C280,'[1]附件 系统外公开招考机关工作人员专业资格条件'!$H$4:$H$6155,1,0)</f>
        <v>#N/A</v>
      </c>
      <c r="AJ280" s="140" t="e">
        <f>VLOOKUP(D280,'[1]附件 系统外公开招考机关工作人员专业资格条件'!$I$4:$I$6155,1,0)</f>
        <v>#N/A</v>
      </c>
    </row>
    <row r="281" spans="17:36" ht="13.5">
      <c r="Q281" s="171">
        <f t="shared" si="40"/>
        <v>1</v>
      </c>
      <c r="R281" s="172">
        <f t="shared" si="41"/>
        <v>0</v>
      </c>
      <c r="S281" s="140"/>
      <c r="T281" s="140"/>
      <c r="U281" s="140"/>
      <c r="V281" s="173"/>
      <c r="W281" s="140"/>
      <c r="X281" s="140"/>
      <c r="AB281" s="140" t="e">
        <f t="shared" si="42"/>
        <v>#N/A</v>
      </c>
      <c r="AC281" s="140" t="str">
        <f t="shared" si="43"/>
        <v>陈咏梅20170509</v>
      </c>
      <c r="AD281" s="175" t="s">
        <v>701</v>
      </c>
      <c r="AE281" s="175" t="s">
        <v>122</v>
      </c>
      <c r="AF281" s="175" t="s">
        <v>845</v>
      </c>
      <c r="AG281" s="175" t="s">
        <v>46</v>
      </c>
      <c r="AH281" s="140" t="e">
        <f t="shared" si="44"/>
        <v>#N/A</v>
      </c>
      <c r="AI281" s="140" t="e">
        <f>VLOOKUP(C281,'[1]附件 系统外公开招考机关工作人员专业资格条件'!$H$4:$H$6155,1,0)</f>
        <v>#N/A</v>
      </c>
      <c r="AJ281" s="140" t="e">
        <f>VLOOKUP(D281,'[1]附件 系统外公开招考机关工作人员专业资格条件'!$I$4:$I$6155,1,0)</f>
        <v>#N/A</v>
      </c>
    </row>
    <row r="282" spans="17:36" ht="13.5">
      <c r="Q282" s="171">
        <f t="shared" si="40"/>
        <v>1</v>
      </c>
      <c r="R282" s="172">
        <f t="shared" si="41"/>
        <v>0</v>
      </c>
      <c r="S282" s="140"/>
      <c r="T282" s="140"/>
      <c r="U282" s="140"/>
      <c r="V282" s="173"/>
      <c r="W282" s="140"/>
      <c r="X282" s="140"/>
      <c r="AB282" s="140" t="e">
        <f t="shared" si="42"/>
        <v>#N/A</v>
      </c>
      <c r="AC282" s="140" t="str">
        <f t="shared" si="43"/>
        <v>谭六容20171031</v>
      </c>
      <c r="AD282" s="175" t="s">
        <v>846</v>
      </c>
      <c r="AE282" s="175" t="s">
        <v>715</v>
      </c>
      <c r="AF282" s="175" t="s">
        <v>268</v>
      </c>
      <c r="AG282" s="175" t="s">
        <v>46</v>
      </c>
      <c r="AH282" s="140" t="e">
        <f t="shared" si="44"/>
        <v>#N/A</v>
      </c>
      <c r="AI282" s="140" t="e">
        <f>VLOOKUP(C282,'[1]附件 系统外公开招考机关工作人员专业资格条件'!$H$4:$H$6155,1,0)</f>
        <v>#N/A</v>
      </c>
      <c r="AJ282" s="140" t="e">
        <f>VLOOKUP(D282,'[1]附件 系统外公开招考机关工作人员专业资格条件'!$I$4:$I$6155,1,0)</f>
        <v>#N/A</v>
      </c>
    </row>
    <row r="283" spans="17:36" ht="13.5">
      <c r="Q283" s="171">
        <f t="shared" si="40"/>
        <v>1</v>
      </c>
      <c r="R283" s="172">
        <f t="shared" si="41"/>
        <v>0</v>
      </c>
      <c r="S283" s="140"/>
      <c r="T283" s="140"/>
      <c r="U283" s="140"/>
      <c r="V283" s="173"/>
      <c r="W283" s="140"/>
      <c r="X283" s="140"/>
      <c r="AB283" s="140" t="e">
        <f t="shared" si="42"/>
        <v>#N/A</v>
      </c>
      <c r="AC283" s="140" t="str">
        <f t="shared" si="43"/>
        <v>刘传华20171108</v>
      </c>
      <c r="AD283" s="175" t="s">
        <v>847</v>
      </c>
      <c r="AE283" s="175" t="s">
        <v>122</v>
      </c>
      <c r="AF283" s="175" t="s">
        <v>480</v>
      </c>
      <c r="AG283" s="175" t="s">
        <v>46</v>
      </c>
      <c r="AH283" s="140" t="e">
        <f t="shared" si="44"/>
        <v>#N/A</v>
      </c>
      <c r="AI283" s="140" t="e">
        <f>VLOOKUP(C283,'[1]附件 系统外公开招考机关工作人员专业资格条件'!$H$4:$H$6155,1,0)</f>
        <v>#N/A</v>
      </c>
      <c r="AJ283" s="140" t="e">
        <f>VLOOKUP(D283,'[1]附件 系统外公开招考机关工作人员专业资格条件'!$I$4:$I$6155,1,0)</f>
        <v>#N/A</v>
      </c>
    </row>
    <row r="284" spans="17:36" ht="13.5">
      <c r="Q284" s="171">
        <f t="shared" si="40"/>
        <v>1</v>
      </c>
      <c r="R284" s="172">
        <f t="shared" si="41"/>
        <v>0</v>
      </c>
      <c r="S284" s="140"/>
      <c r="T284" s="140"/>
      <c r="U284" s="140"/>
      <c r="V284" s="173"/>
      <c r="W284" s="140"/>
      <c r="X284" s="140"/>
      <c r="AB284" s="140" t="e">
        <f t="shared" si="42"/>
        <v>#N/A</v>
      </c>
      <c r="AC284" s="140" t="str">
        <f t="shared" si="43"/>
        <v>郑朴年20171108</v>
      </c>
      <c r="AD284" s="175" t="s">
        <v>848</v>
      </c>
      <c r="AE284" s="175" t="s">
        <v>715</v>
      </c>
      <c r="AF284" s="175" t="s">
        <v>480</v>
      </c>
      <c r="AG284" s="175" t="s">
        <v>46</v>
      </c>
      <c r="AH284" s="140" t="e">
        <f t="shared" si="44"/>
        <v>#N/A</v>
      </c>
      <c r="AI284" s="140" t="e">
        <f>VLOOKUP(C284,'[1]附件 系统外公开招考机关工作人员专业资格条件'!$H$4:$H$6155,1,0)</f>
        <v>#N/A</v>
      </c>
      <c r="AJ284" s="140" t="e">
        <f>VLOOKUP(D284,'[1]附件 系统外公开招考机关工作人员专业资格条件'!$I$4:$I$6155,1,0)</f>
        <v>#N/A</v>
      </c>
    </row>
    <row r="285" spans="17:36" ht="13.5">
      <c r="Q285" s="171">
        <f t="shared" si="40"/>
        <v>1</v>
      </c>
      <c r="R285" s="172">
        <f t="shared" si="41"/>
        <v>0</v>
      </c>
      <c r="S285" s="140"/>
      <c r="T285" s="140"/>
      <c r="U285" s="140"/>
      <c r="V285" s="173"/>
      <c r="W285" s="140"/>
      <c r="X285" s="140"/>
      <c r="AB285" s="140" t="e">
        <f t="shared" si="42"/>
        <v>#N/A</v>
      </c>
      <c r="AC285" s="140" t="str">
        <f t="shared" si="43"/>
        <v>万俊会20171108</v>
      </c>
      <c r="AD285" s="175" t="s">
        <v>849</v>
      </c>
      <c r="AE285" s="175" t="s">
        <v>786</v>
      </c>
      <c r="AF285" s="175" t="s">
        <v>480</v>
      </c>
      <c r="AG285" s="175" t="s">
        <v>46</v>
      </c>
      <c r="AH285" s="140" t="e">
        <f t="shared" si="44"/>
        <v>#N/A</v>
      </c>
      <c r="AI285" s="140" t="e">
        <f>VLOOKUP(C285,'[1]附件 系统外公开招考机关工作人员专业资格条件'!$H$4:$H$6155,1,0)</f>
        <v>#N/A</v>
      </c>
      <c r="AJ285" s="140" t="e">
        <f>VLOOKUP(D285,'[1]附件 系统外公开招考机关工作人员专业资格条件'!$I$4:$I$6155,1,0)</f>
        <v>#N/A</v>
      </c>
    </row>
    <row r="286" spans="17:36" ht="13.5">
      <c r="Q286" s="171">
        <f t="shared" si="40"/>
        <v>1</v>
      </c>
      <c r="R286" s="172">
        <f t="shared" si="41"/>
        <v>0</v>
      </c>
      <c r="S286" s="140"/>
      <c r="T286" s="140"/>
      <c r="U286" s="140"/>
      <c r="V286" s="173"/>
      <c r="W286" s="140"/>
      <c r="X286" s="140"/>
      <c r="AB286" s="140" t="e">
        <f t="shared" si="42"/>
        <v>#N/A</v>
      </c>
      <c r="AC286" s="140" t="str">
        <f t="shared" si="43"/>
        <v>龙岳检20171128</v>
      </c>
      <c r="AD286" s="175" t="s">
        <v>850</v>
      </c>
      <c r="AE286" s="175" t="s">
        <v>786</v>
      </c>
      <c r="AF286" s="175" t="s">
        <v>851</v>
      </c>
      <c r="AG286" s="175" t="s">
        <v>46</v>
      </c>
      <c r="AH286" s="140" t="e">
        <f t="shared" si="44"/>
        <v>#N/A</v>
      </c>
      <c r="AI286" s="140" t="e">
        <f>VLOOKUP(C286,'[1]附件 系统外公开招考机关工作人员专业资格条件'!$H$4:$H$6155,1,0)</f>
        <v>#N/A</v>
      </c>
      <c r="AJ286" s="140" t="e">
        <f>VLOOKUP(D286,'[1]附件 系统外公开招考机关工作人员专业资格条件'!$I$4:$I$6155,1,0)</f>
        <v>#N/A</v>
      </c>
    </row>
    <row r="287" spans="17:36" ht="13.5">
      <c r="Q287" s="171">
        <f t="shared" si="40"/>
        <v>1</v>
      </c>
      <c r="R287" s="172">
        <f t="shared" si="41"/>
        <v>0</v>
      </c>
      <c r="S287" s="140"/>
      <c r="T287" s="140"/>
      <c r="U287" s="140"/>
      <c r="V287" s="173"/>
      <c r="W287" s="140"/>
      <c r="X287" s="140"/>
      <c r="AB287" s="140" t="e">
        <f t="shared" si="42"/>
        <v>#N/A</v>
      </c>
      <c r="AC287" s="140" t="str">
        <f t="shared" si="43"/>
        <v>陈咏梅20180614</v>
      </c>
      <c r="AD287" s="175" t="s">
        <v>701</v>
      </c>
      <c r="AE287" s="175" t="s">
        <v>122</v>
      </c>
      <c r="AF287" s="175" t="s">
        <v>852</v>
      </c>
      <c r="AG287" s="175" t="s">
        <v>46</v>
      </c>
      <c r="AH287" s="140" t="e">
        <f t="shared" si="44"/>
        <v>#N/A</v>
      </c>
      <c r="AI287" s="140" t="e">
        <f>VLOOKUP(C287,'[1]附件 系统外公开招考机关工作人员专业资格条件'!$H$4:$H$6155,1,0)</f>
        <v>#N/A</v>
      </c>
      <c r="AJ287" s="140" t="e">
        <f>VLOOKUP(D287,'[1]附件 系统外公开招考机关工作人员专业资格条件'!$I$4:$I$6155,1,0)</f>
        <v>#N/A</v>
      </c>
    </row>
    <row r="288" spans="17:36" ht="13.5">
      <c r="Q288" s="171">
        <f t="shared" si="40"/>
        <v>1</v>
      </c>
      <c r="R288" s="172">
        <f t="shared" si="41"/>
        <v>0</v>
      </c>
      <c r="S288" s="140"/>
      <c r="T288" s="140"/>
      <c r="U288" s="140"/>
      <c r="V288" s="173"/>
      <c r="W288" s="140"/>
      <c r="X288" s="140"/>
      <c r="AB288" s="140" t="e">
        <f t="shared" si="42"/>
        <v>#N/A</v>
      </c>
      <c r="AC288" s="140" t="str">
        <f t="shared" si="43"/>
        <v>丁传义20170726</v>
      </c>
      <c r="AD288" s="175" t="s">
        <v>584</v>
      </c>
      <c r="AE288" s="175" t="s">
        <v>44</v>
      </c>
      <c r="AF288" s="175" t="s">
        <v>853</v>
      </c>
      <c r="AG288" s="175" t="s">
        <v>42</v>
      </c>
      <c r="AH288" s="140" t="e">
        <f t="shared" si="44"/>
        <v>#N/A</v>
      </c>
      <c r="AI288" s="140" t="e">
        <f>VLOOKUP(C288,'[1]附件 系统外公开招考机关工作人员专业资格条件'!$H$4:$H$6155,1,0)</f>
        <v>#N/A</v>
      </c>
      <c r="AJ288" s="140" t="e">
        <f>VLOOKUP(D288,'[1]附件 系统外公开招考机关工作人员专业资格条件'!$I$4:$I$6155,1,0)</f>
        <v>#N/A</v>
      </c>
    </row>
    <row r="289" spans="17:36" ht="13.5">
      <c r="Q289" s="171">
        <f t="shared" si="40"/>
        <v>1</v>
      </c>
      <c r="R289" s="172">
        <f t="shared" si="41"/>
        <v>0</v>
      </c>
      <c r="S289" s="140"/>
      <c r="T289" s="140"/>
      <c r="U289" s="140"/>
      <c r="V289" s="173"/>
      <c r="W289" s="140"/>
      <c r="X289" s="140"/>
      <c r="AB289" s="140" t="e">
        <f t="shared" si="42"/>
        <v>#N/A</v>
      </c>
      <c r="AC289" s="140" t="str">
        <f t="shared" si="43"/>
        <v>徐斌20171113</v>
      </c>
      <c r="AD289" s="175" t="s">
        <v>854</v>
      </c>
      <c r="AE289" s="175" t="s">
        <v>715</v>
      </c>
      <c r="AF289" s="175" t="s">
        <v>161</v>
      </c>
      <c r="AG289" s="175" t="s">
        <v>46</v>
      </c>
      <c r="AH289" s="140" t="e">
        <f t="shared" si="44"/>
        <v>#N/A</v>
      </c>
      <c r="AI289" s="140" t="e">
        <f>VLOOKUP(C289,'[1]附件 系统外公开招考机关工作人员专业资格条件'!$H$4:$H$6155,1,0)</f>
        <v>#N/A</v>
      </c>
      <c r="AJ289" s="140" t="e">
        <f>VLOOKUP(D289,'[1]附件 系统外公开招考机关工作人员专业资格条件'!$I$4:$I$6155,1,0)</f>
        <v>#N/A</v>
      </c>
    </row>
    <row r="290" spans="17:36" ht="13.5">
      <c r="Q290" s="171">
        <f t="shared" si="40"/>
        <v>1</v>
      </c>
      <c r="R290" s="172">
        <f t="shared" si="41"/>
        <v>0</v>
      </c>
      <c r="S290" s="140"/>
      <c r="T290" s="140"/>
      <c r="U290" s="140"/>
      <c r="V290" s="173"/>
      <c r="W290" s="140"/>
      <c r="X290" s="140"/>
      <c r="AB290" s="140" t="e">
        <f t="shared" si="42"/>
        <v>#N/A</v>
      </c>
      <c r="AC290" s="140" t="str">
        <f t="shared" si="43"/>
        <v>李继平20171127</v>
      </c>
      <c r="AD290" s="175" t="s">
        <v>855</v>
      </c>
      <c r="AE290" s="175" t="s">
        <v>786</v>
      </c>
      <c r="AF290" s="175" t="s">
        <v>798</v>
      </c>
      <c r="AG290" s="175" t="s">
        <v>46</v>
      </c>
      <c r="AH290" s="140" t="e">
        <f t="shared" si="44"/>
        <v>#N/A</v>
      </c>
      <c r="AI290" s="140" t="e">
        <f>VLOOKUP(C290,'[1]附件 系统外公开招考机关工作人员专业资格条件'!$H$4:$H$6155,1,0)</f>
        <v>#N/A</v>
      </c>
      <c r="AJ290" s="140" t="e">
        <f>VLOOKUP(D290,'[1]附件 系统外公开招考机关工作人员专业资格条件'!$I$4:$I$6155,1,0)</f>
        <v>#N/A</v>
      </c>
    </row>
    <row r="291" spans="17:36" ht="13.5">
      <c r="Q291" s="171">
        <f t="shared" si="40"/>
        <v>1</v>
      </c>
      <c r="R291" s="172">
        <f t="shared" si="41"/>
        <v>0</v>
      </c>
      <c r="S291" s="140"/>
      <c r="T291" s="140"/>
      <c r="U291" s="140"/>
      <c r="V291" s="173"/>
      <c r="W291" s="140"/>
      <c r="X291" s="140"/>
      <c r="AB291" s="140" t="e">
        <f t="shared" si="42"/>
        <v>#N/A</v>
      </c>
      <c r="AC291" s="140" t="str">
        <f t="shared" si="43"/>
        <v>陈岳华20171127</v>
      </c>
      <c r="AD291" s="175" t="s">
        <v>856</v>
      </c>
      <c r="AE291" s="175" t="s">
        <v>641</v>
      </c>
      <c r="AF291" s="175" t="s">
        <v>798</v>
      </c>
      <c r="AG291" s="175" t="s">
        <v>46</v>
      </c>
      <c r="AH291" s="140" t="e">
        <f t="shared" si="44"/>
        <v>#N/A</v>
      </c>
      <c r="AI291" s="140" t="e">
        <f>VLOOKUP(C291,'[1]附件 系统外公开招考机关工作人员专业资格条件'!$H$4:$H$6155,1,0)</f>
        <v>#N/A</v>
      </c>
      <c r="AJ291" s="140" t="e">
        <f>VLOOKUP(D291,'[1]附件 系统外公开招考机关工作人员专业资格条件'!$I$4:$I$6155,1,0)</f>
        <v>#N/A</v>
      </c>
    </row>
    <row r="292" spans="17:36" ht="13.5">
      <c r="Q292" s="171">
        <f t="shared" si="40"/>
        <v>1</v>
      </c>
      <c r="R292" s="172">
        <f t="shared" si="41"/>
        <v>0</v>
      </c>
      <c r="S292" s="140"/>
      <c r="T292" s="140"/>
      <c r="U292" s="140"/>
      <c r="V292" s="173"/>
      <c r="W292" s="140"/>
      <c r="X292" s="140"/>
      <c r="AB292" s="140" t="e">
        <f t="shared" si="42"/>
        <v>#N/A</v>
      </c>
      <c r="AC292" s="140" t="str">
        <f t="shared" si="43"/>
        <v>李素兰20160918</v>
      </c>
      <c r="AD292" s="175" t="s">
        <v>857</v>
      </c>
      <c r="AE292" s="175" t="s">
        <v>44</v>
      </c>
      <c r="AF292" s="175" t="s">
        <v>858</v>
      </c>
      <c r="AG292" s="175" t="s">
        <v>46</v>
      </c>
      <c r="AH292" s="140" t="e">
        <f t="shared" si="44"/>
        <v>#N/A</v>
      </c>
      <c r="AI292" s="140" t="e">
        <f>VLOOKUP(C292,'[1]附件 系统外公开招考机关工作人员专业资格条件'!$H$4:$H$6155,1,0)</f>
        <v>#N/A</v>
      </c>
      <c r="AJ292" s="140" t="e">
        <f>VLOOKUP(D292,'[1]附件 系统外公开招考机关工作人员专业资格条件'!$I$4:$I$6155,1,0)</f>
        <v>#N/A</v>
      </c>
    </row>
    <row r="293" spans="17:36" ht="13.5">
      <c r="Q293" s="171">
        <f t="shared" si="40"/>
        <v>1</v>
      </c>
      <c r="R293" s="172">
        <f t="shared" si="41"/>
        <v>0</v>
      </c>
      <c r="S293" s="140"/>
      <c r="T293" s="140"/>
      <c r="U293" s="140"/>
      <c r="V293" s="173"/>
      <c r="W293" s="140"/>
      <c r="X293" s="140"/>
      <c r="AB293" s="140" t="e">
        <f t="shared" si="42"/>
        <v>#N/A</v>
      </c>
      <c r="AC293" s="140" t="str">
        <f t="shared" si="43"/>
        <v>金志龙20160918</v>
      </c>
      <c r="AD293" s="175" t="s">
        <v>859</v>
      </c>
      <c r="AE293" s="175" t="s">
        <v>44</v>
      </c>
      <c r="AF293" s="175" t="s">
        <v>858</v>
      </c>
      <c r="AG293" s="175" t="s">
        <v>46</v>
      </c>
      <c r="AH293" s="140" t="e">
        <f t="shared" si="44"/>
        <v>#N/A</v>
      </c>
      <c r="AI293" s="140" t="e">
        <f>VLOOKUP(C293,'[1]附件 系统外公开招考机关工作人员专业资格条件'!$H$4:$H$6155,1,0)</f>
        <v>#N/A</v>
      </c>
      <c r="AJ293" s="140" t="e">
        <f>VLOOKUP(D293,'[1]附件 系统外公开招考机关工作人员专业资格条件'!$I$4:$I$6155,1,0)</f>
        <v>#N/A</v>
      </c>
    </row>
    <row r="294" spans="17:36" ht="13.5">
      <c r="Q294" s="171">
        <f t="shared" si="40"/>
        <v>1</v>
      </c>
      <c r="R294" s="172">
        <f t="shared" si="41"/>
        <v>0</v>
      </c>
      <c r="S294" s="140"/>
      <c r="T294" s="140"/>
      <c r="U294" s="140"/>
      <c r="V294" s="173"/>
      <c r="W294" s="140"/>
      <c r="X294" s="140"/>
      <c r="AB294" s="140" t="e">
        <f t="shared" si="42"/>
        <v>#N/A</v>
      </c>
      <c r="AC294" s="140" t="str">
        <f t="shared" si="43"/>
        <v>徐民20161020</v>
      </c>
      <c r="AD294" s="175" t="s">
        <v>860</v>
      </c>
      <c r="AE294" s="175" t="s">
        <v>44</v>
      </c>
      <c r="AF294" s="175" t="s">
        <v>861</v>
      </c>
      <c r="AG294" s="175" t="s">
        <v>42</v>
      </c>
      <c r="AH294" s="140" t="e">
        <f t="shared" si="44"/>
        <v>#N/A</v>
      </c>
      <c r="AI294" s="140" t="e">
        <f>VLOOKUP(C294,'[1]附件 系统外公开招考机关工作人员专业资格条件'!$H$4:$H$6155,1,0)</f>
        <v>#N/A</v>
      </c>
      <c r="AJ294" s="140" t="e">
        <f>VLOOKUP(D294,'[1]附件 系统外公开招考机关工作人员专业资格条件'!$I$4:$I$6155,1,0)</f>
        <v>#N/A</v>
      </c>
    </row>
    <row r="295" spans="17:36" ht="13.5">
      <c r="Q295" s="171">
        <f t="shared" si="40"/>
        <v>1</v>
      </c>
      <c r="R295" s="172">
        <f t="shared" si="41"/>
        <v>0</v>
      </c>
      <c r="S295" s="140"/>
      <c r="T295" s="140"/>
      <c r="U295" s="140"/>
      <c r="V295" s="173"/>
      <c r="W295" s="140"/>
      <c r="X295" s="140"/>
      <c r="AB295" s="140" t="e">
        <f t="shared" si="42"/>
        <v>#N/A</v>
      </c>
      <c r="AC295" s="140" t="str">
        <f t="shared" si="43"/>
        <v>蒋伯宜20161115</v>
      </c>
      <c r="AD295" s="175" t="s">
        <v>862</v>
      </c>
      <c r="AE295" s="175" t="s">
        <v>44</v>
      </c>
      <c r="AF295" s="175" t="s">
        <v>863</v>
      </c>
      <c r="AG295" s="175" t="s">
        <v>46</v>
      </c>
      <c r="AH295" s="140" t="e">
        <f t="shared" si="44"/>
        <v>#N/A</v>
      </c>
      <c r="AI295" s="140" t="e">
        <f>VLOOKUP(C295,'[1]附件 系统外公开招考机关工作人员专业资格条件'!$H$4:$H$6155,1,0)</f>
        <v>#N/A</v>
      </c>
      <c r="AJ295" s="140" t="e">
        <f>VLOOKUP(D295,'[1]附件 系统外公开招考机关工作人员专业资格条件'!$I$4:$I$6155,1,0)</f>
        <v>#N/A</v>
      </c>
    </row>
    <row r="296" spans="17:36" ht="13.5">
      <c r="Q296" s="171">
        <f t="shared" si="40"/>
        <v>1</v>
      </c>
      <c r="R296" s="172">
        <f t="shared" si="41"/>
        <v>0</v>
      </c>
      <c r="S296" s="140"/>
      <c r="T296" s="140"/>
      <c r="U296" s="140"/>
      <c r="V296" s="173"/>
      <c r="W296" s="140"/>
      <c r="X296" s="140"/>
      <c r="AB296" s="140" t="e">
        <f t="shared" si="42"/>
        <v>#N/A</v>
      </c>
      <c r="AC296" s="140" t="str">
        <f t="shared" si="43"/>
        <v>胡文华20161115</v>
      </c>
      <c r="AD296" s="175" t="s">
        <v>864</v>
      </c>
      <c r="AE296" s="175" t="s">
        <v>44</v>
      </c>
      <c r="AF296" s="175" t="s">
        <v>863</v>
      </c>
      <c r="AG296" s="175" t="s">
        <v>46</v>
      </c>
      <c r="AH296" s="140" t="e">
        <f t="shared" si="44"/>
        <v>#N/A</v>
      </c>
      <c r="AI296" s="140" t="e">
        <f>VLOOKUP(C296,'[1]附件 系统外公开招考机关工作人员专业资格条件'!$H$4:$H$6155,1,0)</f>
        <v>#N/A</v>
      </c>
      <c r="AJ296" s="140" t="e">
        <f>VLOOKUP(D296,'[1]附件 系统外公开招考机关工作人员专业资格条件'!$I$4:$I$6155,1,0)</f>
        <v>#N/A</v>
      </c>
    </row>
    <row r="297" spans="17:36" ht="13.5">
      <c r="Q297" s="171">
        <f t="shared" si="40"/>
        <v>1</v>
      </c>
      <c r="R297" s="172">
        <f t="shared" si="41"/>
        <v>0</v>
      </c>
      <c r="S297" s="140"/>
      <c r="T297" s="140"/>
      <c r="U297" s="140"/>
      <c r="V297" s="173"/>
      <c r="W297" s="140"/>
      <c r="X297" s="140"/>
      <c r="AB297" s="140" t="e">
        <f t="shared" si="42"/>
        <v>#N/A</v>
      </c>
      <c r="AC297" s="140" t="str">
        <f t="shared" si="43"/>
        <v>陈洁君20161115</v>
      </c>
      <c r="AD297" s="175" t="s">
        <v>666</v>
      </c>
      <c r="AE297" s="175" t="s">
        <v>44</v>
      </c>
      <c r="AF297" s="175" t="s">
        <v>863</v>
      </c>
      <c r="AG297" s="175" t="s">
        <v>46</v>
      </c>
      <c r="AH297" s="140" t="e">
        <f t="shared" si="44"/>
        <v>#N/A</v>
      </c>
      <c r="AI297" s="140" t="e">
        <f>VLOOKUP(C297,'[1]附件 系统外公开招考机关工作人员专业资格条件'!$H$4:$H$6155,1,0)</f>
        <v>#N/A</v>
      </c>
      <c r="AJ297" s="140" t="e">
        <f>VLOOKUP(D297,'[1]附件 系统外公开招考机关工作人员专业资格条件'!$I$4:$I$6155,1,0)</f>
        <v>#N/A</v>
      </c>
    </row>
    <row r="298" spans="17:36" ht="13.5">
      <c r="Q298" s="171">
        <f t="shared" si="40"/>
        <v>1</v>
      </c>
      <c r="R298" s="172">
        <f t="shared" si="41"/>
        <v>0</v>
      </c>
      <c r="S298" s="140"/>
      <c r="T298" s="140"/>
      <c r="U298" s="140"/>
      <c r="V298" s="173"/>
      <c r="W298" s="140"/>
      <c r="X298" s="140"/>
      <c r="AB298" s="140" t="e">
        <f t="shared" si="42"/>
        <v>#N/A</v>
      </c>
      <c r="AC298" s="140" t="str">
        <f t="shared" si="43"/>
        <v>姚孙平20161115</v>
      </c>
      <c r="AD298" s="175" t="s">
        <v>624</v>
      </c>
      <c r="AE298" s="175" t="s">
        <v>44</v>
      </c>
      <c r="AF298" s="175" t="s">
        <v>863</v>
      </c>
      <c r="AG298" s="175" t="s">
        <v>46</v>
      </c>
      <c r="AH298" s="140" t="e">
        <f t="shared" si="44"/>
        <v>#N/A</v>
      </c>
      <c r="AI298" s="140" t="e">
        <f>VLOOKUP(C298,'[1]附件 系统外公开招考机关工作人员专业资格条件'!$H$4:$H$6155,1,0)</f>
        <v>#N/A</v>
      </c>
      <c r="AJ298" s="140" t="e">
        <f>VLOOKUP(D298,'[1]附件 系统外公开招考机关工作人员专业资格条件'!$I$4:$I$6155,1,0)</f>
        <v>#N/A</v>
      </c>
    </row>
    <row r="299" spans="17:36" ht="13.5">
      <c r="Q299" s="171">
        <f t="shared" si="40"/>
        <v>1</v>
      </c>
      <c r="R299" s="172">
        <f t="shared" si="41"/>
        <v>0</v>
      </c>
      <c r="S299" s="140"/>
      <c r="T299" s="140"/>
      <c r="U299" s="140"/>
      <c r="V299" s="173"/>
      <c r="W299" s="140"/>
      <c r="X299" s="140"/>
      <c r="AB299" s="140" t="e">
        <f t="shared" si="42"/>
        <v>#N/A</v>
      </c>
      <c r="AC299" s="140" t="str">
        <f t="shared" si="43"/>
        <v>卢先凤20161115</v>
      </c>
      <c r="AD299" s="175" t="s">
        <v>865</v>
      </c>
      <c r="AE299" s="175" t="s">
        <v>44</v>
      </c>
      <c r="AF299" s="175" t="s">
        <v>863</v>
      </c>
      <c r="AG299" s="175" t="s">
        <v>46</v>
      </c>
      <c r="AH299" s="140" t="e">
        <f t="shared" si="44"/>
        <v>#N/A</v>
      </c>
      <c r="AI299" s="140" t="e">
        <f>VLOOKUP(C299,'[1]附件 系统外公开招考机关工作人员专业资格条件'!$H$4:$H$6155,1,0)</f>
        <v>#N/A</v>
      </c>
      <c r="AJ299" s="140" t="e">
        <f>VLOOKUP(D299,'[1]附件 系统外公开招考机关工作人员专业资格条件'!$I$4:$I$6155,1,0)</f>
        <v>#N/A</v>
      </c>
    </row>
    <row r="300" spans="17:36" ht="13.5">
      <c r="Q300" s="171">
        <f t="shared" si="40"/>
        <v>1</v>
      </c>
      <c r="R300" s="172">
        <f t="shared" si="41"/>
        <v>0</v>
      </c>
      <c r="S300" s="140"/>
      <c r="T300" s="140"/>
      <c r="U300" s="140"/>
      <c r="V300" s="173"/>
      <c r="W300" s="140"/>
      <c r="X300" s="140"/>
      <c r="AB300" s="140" t="e">
        <f t="shared" si="42"/>
        <v>#N/A</v>
      </c>
      <c r="AC300" s="140" t="str">
        <f t="shared" si="43"/>
        <v>段友富20161115</v>
      </c>
      <c r="AD300" s="175" t="s">
        <v>866</v>
      </c>
      <c r="AE300" s="175" t="s">
        <v>44</v>
      </c>
      <c r="AF300" s="175" t="s">
        <v>863</v>
      </c>
      <c r="AG300" s="175" t="s">
        <v>46</v>
      </c>
      <c r="AH300" s="140" t="e">
        <f t="shared" si="44"/>
        <v>#N/A</v>
      </c>
      <c r="AI300" s="140" t="e">
        <f>VLOOKUP(C300,'[1]附件 系统外公开招考机关工作人员专业资格条件'!$H$4:$H$6155,1,0)</f>
        <v>#N/A</v>
      </c>
      <c r="AJ300" s="140" t="e">
        <f>VLOOKUP(D300,'[1]附件 系统外公开招考机关工作人员专业资格条件'!$I$4:$I$6155,1,0)</f>
        <v>#N/A</v>
      </c>
    </row>
    <row r="301" spans="17:36" ht="13.5">
      <c r="Q301" s="171">
        <f t="shared" si="40"/>
        <v>1</v>
      </c>
      <c r="R301" s="172">
        <f t="shared" si="41"/>
        <v>0</v>
      </c>
      <c r="S301" s="140"/>
      <c r="T301" s="140"/>
      <c r="U301" s="140"/>
      <c r="V301" s="173"/>
      <c r="W301" s="140"/>
      <c r="X301" s="140"/>
      <c r="AB301" s="140" t="e">
        <f t="shared" si="42"/>
        <v>#N/A</v>
      </c>
      <c r="AC301" s="140" t="str">
        <f t="shared" si="43"/>
        <v>肖碧林20161115</v>
      </c>
      <c r="AD301" s="175" t="s">
        <v>867</v>
      </c>
      <c r="AE301" s="175" t="s">
        <v>44</v>
      </c>
      <c r="AF301" s="175" t="s">
        <v>863</v>
      </c>
      <c r="AG301" s="175" t="s">
        <v>46</v>
      </c>
      <c r="AH301" s="140" t="e">
        <f t="shared" si="44"/>
        <v>#N/A</v>
      </c>
      <c r="AI301" s="140" t="e">
        <f>VLOOKUP(C301,'[1]附件 系统外公开招考机关工作人员专业资格条件'!$H$4:$H$6155,1,0)</f>
        <v>#N/A</v>
      </c>
      <c r="AJ301" s="140" t="e">
        <f>VLOOKUP(D301,'[1]附件 系统外公开招考机关工作人员专业资格条件'!$I$4:$I$6155,1,0)</f>
        <v>#N/A</v>
      </c>
    </row>
    <row r="302" spans="17:36" ht="13.5">
      <c r="Q302" s="171">
        <f t="shared" si="40"/>
        <v>1</v>
      </c>
      <c r="R302" s="172">
        <f t="shared" si="41"/>
        <v>0</v>
      </c>
      <c r="S302" s="140"/>
      <c r="T302" s="140"/>
      <c r="U302" s="140"/>
      <c r="V302" s="173"/>
      <c r="W302" s="140"/>
      <c r="X302" s="140"/>
      <c r="AB302" s="140" t="e">
        <f t="shared" si="42"/>
        <v>#N/A</v>
      </c>
      <c r="AC302" s="140" t="str">
        <f t="shared" si="43"/>
        <v>阎秋20161115</v>
      </c>
      <c r="AD302" s="175" t="s">
        <v>868</v>
      </c>
      <c r="AE302" s="175" t="s">
        <v>44</v>
      </c>
      <c r="AF302" s="175" t="s">
        <v>863</v>
      </c>
      <c r="AG302" s="175" t="s">
        <v>46</v>
      </c>
      <c r="AH302" s="140" t="e">
        <f t="shared" si="44"/>
        <v>#N/A</v>
      </c>
      <c r="AI302" s="140" t="e">
        <f>VLOOKUP(C302,'[1]附件 系统外公开招考机关工作人员专业资格条件'!$H$4:$H$6155,1,0)</f>
        <v>#N/A</v>
      </c>
      <c r="AJ302" s="140" t="e">
        <f>VLOOKUP(D302,'[1]附件 系统外公开招考机关工作人员专业资格条件'!$I$4:$I$6155,1,0)</f>
        <v>#N/A</v>
      </c>
    </row>
    <row r="303" spans="17:36" ht="13.5">
      <c r="Q303" s="171">
        <f t="shared" si="40"/>
        <v>1</v>
      </c>
      <c r="R303" s="172">
        <f t="shared" si="41"/>
        <v>0</v>
      </c>
      <c r="S303" s="140"/>
      <c r="T303" s="140"/>
      <c r="U303" s="140"/>
      <c r="V303" s="173"/>
      <c r="W303" s="140"/>
      <c r="X303" s="140"/>
      <c r="AB303" s="140" t="e">
        <f t="shared" si="42"/>
        <v>#N/A</v>
      </c>
      <c r="AC303" s="140" t="str">
        <f t="shared" si="43"/>
        <v>朱炳焕20161116</v>
      </c>
      <c r="AD303" s="175" t="s">
        <v>869</v>
      </c>
      <c r="AE303" s="175" t="s">
        <v>44</v>
      </c>
      <c r="AF303" s="175" t="s">
        <v>870</v>
      </c>
      <c r="AG303" s="175" t="s">
        <v>42</v>
      </c>
      <c r="AH303" s="140" t="e">
        <f t="shared" si="44"/>
        <v>#N/A</v>
      </c>
      <c r="AI303" s="140" t="e">
        <f>VLOOKUP(C303,'[1]附件 系统外公开招考机关工作人员专业资格条件'!$H$4:$H$6155,1,0)</f>
        <v>#N/A</v>
      </c>
      <c r="AJ303" s="140" t="e">
        <f>VLOOKUP(D303,'[1]附件 系统外公开招考机关工作人员专业资格条件'!$I$4:$I$6155,1,0)</f>
        <v>#N/A</v>
      </c>
    </row>
    <row r="304" spans="17:36" ht="13.5">
      <c r="Q304" s="171">
        <f t="shared" si="40"/>
        <v>1</v>
      </c>
      <c r="R304" s="172">
        <f t="shared" si="41"/>
        <v>0</v>
      </c>
      <c r="S304" s="140"/>
      <c r="T304" s="140"/>
      <c r="U304" s="140"/>
      <c r="V304" s="173"/>
      <c r="W304" s="140"/>
      <c r="X304" s="140"/>
      <c r="AB304" s="140" t="e">
        <f t="shared" si="42"/>
        <v>#N/A</v>
      </c>
      <c r="AC304" s="140" t="str">
        <f t="shared" si="43"/>
        <v>刘海清20161116</v>
      </c>
      <c r="AD304" s="175" t="s">
        <v>871</v>
      </c>
      <c r="AE304" s="175" t="s">
        <v>44</v>
      </c>
      <c r="AF304" s="175" t="s">
        <v>870</v>
      </c>
      <c r="AG304" s="175" t="s">
        <v>42</v>
      </c>
      <c r="AH304" s="140" t="e">
        <f t="shared" si="44"/>
        <v>#N/A</v>
      </c>
      <c r="AI304" s="140" t="e">
        <f>VLOOKUP(C304,'[1]附件 系统外公开招考机关工作人员专业资格条件'!$H$4:$H$6155,1,0)</f>
        <v>#N/A</v>
      </c>
      <c r="AJ304" s="140" t="e">
        <f>VLOOKUP(D304,'[1]附件 系统外公开招考机关工作人员专业资格条件'!$I$4:$I$6155,1,0)</f>
        <v>#N/A</v>
      </c>
    </row>
    <row r="305" spans="17:36" ht="13.5">
      <c r="Q305" s="171">
        <f t="shared" si="40"/>
        <v>1</v>
      </c>
      <c r="R305" s="172">
        <f t="shared" si="41"/>
        <v>0</v>
      </c>
      <c r="S305" s="140"/>
      <c r="T305" s="140"/>
      <c r="U305" s="140"/>
      <c r="V305" s="173"/>
      <c r="W305" s="140"/>
      <c r="X305" s="140"/>
      <c r="AB305" s="140" t="e">
        <f t="shared" si="42"/>
        <v>#N/A</v>
      </c>
      <c r="AC305" s="140" t="str">
        <f t="shared" si="43"/>
        <v>朱伯生20161116</v>
      </c>
      <c r="AD305" s="175" t="s">
        <v>872</v>
      </c>
      <c r="AE305" s="175" t="s">
        <v>44</v>
      </c>
      <c r="AF305" s="175" t="s">
        <v>870</v>
      </c>
      <c r="AG305" s="175" t="s">
        <v>42</v>
      </c>
      <c r="AH305" s="140" t="e">
        <f t="shared" si="44"/>
        <v>#N/A</v>
      </c>
      <c r="AI305" s="140" t="e">
        <f>VLOOKUP(C305,'[1]附件 系统外公开招考机关工作人员专业资格条件'!$H$4:$H$6155,1,0)</f>
        <v>#N/A</v>
      </c>
      <c r="AJ305" s="140" t="e">
        <f>VLOOKUP(D305,'[1]附件 系统外公开招考机关工作人员专业资格条件'!$I$4:$I$6155,1,0)</f>
        <v>#N/A</v>
      </c>
    </row>
    <row r="306" spans="17:36" ht="13.5">
      <c r="Q306" s="171">
        <f t="shared" si="40"/>
        <v>1</v>
      </c>
      <c r="R306" s="172">
        <f t="shared" si="41"/>
        <v>0</v>
      </c>
      <c r="S306" s="140"/>
      <c r="T306" s="140"/>
      <c r="U306" s="140"/>
      <c r="V306" s="173"/>
      <c r="W306" s="140"/>
      <c r="X306" s="140"/>
      <c r="AB306" s="140" t="e">
        <f t="shared" si="42"/>
        <v>#N/A</v>
      </c>
      <c r="AC306" s="140" t="str">
        <f t="shared" si="43"/>
        <v>卢先红20161116</v>
      </c>
      <c r="AD306" s="175" t="s">
        <v>873</v>
      </c>
      <c r="AE306" s="175" t="s">
        <v>44</v>
      </c>
      <c r="AF306" s="175" t="s">
        <v>870</v>
      </c>
      <c r="AG306" s="175" t="s">
        <v>42</v>
      </c>
      <c r="AH306" s="140" t="e">
        <f t="shared" si="44"/>
        <v>#N/A</v>
      </c>
      <c r="AI306" s="140" t="e">
        <f>VLOOKUP(C306,'[1]附件 系统外公开招考机关工作人员专业资格条件'!$H$4:$H$6155,1,0)</f>
        <v>#N/A</v>
      </c>
      <c r="AJ306" s="140" t="e">
        <f>VLOOKUP(D306,'[1]附件 系统外公开招考机关工作人员专业资格条件'!$I$4:$I$6155,1,0)</f>
        <v>#N/A</v>
      </c>
    </row>
    <row r="307" spans="17:36" ht="13.5">
      <c r="Q307" s="171">
        <f t="shared" si="40"/>
        <v>1</v>
      </c>
      <c r="R307" s="172">
        <f t="shared" si="41"/>
        <v>0</v>
      </c>
      <c r="S307" s="140"/>
      <c r="T307" s="140"/>
      <c r="U307" s="140"/>
      <c r="V307" s="173"/>
      <c r="W307" s="140"/>
      <c r="X307" s="140"/>
      <c r="AB307" s="140" t="e">
        <f t="shared" si="42"/>
        <v>#N/A</v>
      </c>
      <c r="AC307" s="140" t="str">
        <f t="shared" si="43"/>
        <v>朱武20161116</v>
      </c>
      <c r="AD307" s="175" t="s">
        <v>874</v>
      </c>
      <c r="AE307" s="175" t="s">
        <v>44</v>
      </c>
      <c r="AF307" s="175" t="s">
        <v>870</v>
      </c>
      <c r="AG307" s="175" t="s">
        <v>42</v>
      </c>
      <c r="AH307" s="140" t="e">
        <f t="shared" si="44"/>
        <v>#N/A</v>
      </c>
      <c r="AI307" s="140" t="e">
        <f>VLOOKUP(C307,'[1]附件 系统外公开招考机关工作人员专业资格条件'!$H$4:$H$6155,1,0)</f>
        <v>#N/A</v>
      </c>
      <c r="AJ307" s="140" t="e">
        <f>VLOOKUP(D307,'[1]附件 系统外公开招考机关工作人员专业资格条件'!$I$4:$I$6155,1,0)</f>
        <v>#N/A</v>
      </c>
    </row>
    <row r="308" spans="17:36" ht="13.5">
      <c r="Q308" s="171">
        <f t="shared" si="40"/>
        <v>1</v>
      </c>
      <c r="R308" s="172">
        <f t="shared" si="41"/>
        <v>0</v>
      </c>
      <c r="S308" s="140"/>
      <c r="T308" s="140"/>
      <c r="U308" s="140"/>
      <c r="V308" s="173"/>
      <c r="W308" s="140"/>
      <c r="X308" s="140"/>
      <c r="AB308" s="140" t="e">
        <f t="shared" si="42"/>
        <v>#N/A</v>
      </c>
      <c r="AC308" s="140" t="str">
        <f t="shared" si="43"/>
        <v>文福初20161116</v>
      </c>
      <c r="AD308" s="175" t="s">
        <v>875</v>
      </c>
      <c r="AE308" s="175" t="s">
        <v>44</v>
      </c>
      <c r="AF308" s="175" t="s">
        <v>870</v>
      </c>
      <c r="AG308" s="175" t="s">
        <v>42</v>
      </c>
      <c r="AH308" s="140" t="e">
        <f t="shared" si="44"/>
        <v>#N/A</v>
      </c>
      <c r="AI308" s="140" t="e">
        <f>VLOOKUP(C308,'[1]附件 系统外公开招考机关工作人员专业资格条件'!$H$4:$H$6155,1,0)</f>
        <v>#N/A</v>
      </c>
      <c r="AJ308" s="140" t="e">
        <f>VLOOKUP(D308,'[1]附件 系统外公开招考机关工作人员专业资格条件'!$I$4:$I$6155,1,0)</f>
        <v>#N/A</v>
      </c>
    </row>
    <row r="309" spans="17:36" ht="13.5">
      <c r="Q309" s="171">
        <f t="shared" si="40"/>
        <v>1</v>
      </c>
      <c r="R309" s="172">
        <f t="shared" si="41"/>
        <v>0</v>
      </c>
      <c r="S309" s="140"/>
      <c r="T309" s="140"/>
      <c r="U309" s="140"/>
      <c r="V309" s="173"/>
      <c r="W309" s="140"/>
      <c r="X309" s="140"/>
      <c r="AB309" s="140" t="e">
        <f t="shared" si="42"/>
        <v>#N/A</v>
      </c>
      <c r="AC309" s="140" t="str">
        <f t="shared" si="43"/>
        <v>黄召20161116</v>
      </c>
      <c r="AD309" s="175" t="s">
        <v>876</v>
      </c>
      <c r="AE309" s="175" t="s">
        <v>44</v>
      </c>
      <c r="AF309" s="175" t="s">
        <v>870</v>
      </c>
      <c r="AG309" s="175" t="s">
        <v>42</v>
      </c>
      <c r="AH309" s="140" t="e">
        <f t="shared" si="44"/>
        <v>#N/A</v>
      </c>
      <c r="AI309" s="140" t="e">
        <f>VLOOKUP(C309,'[1]附件 系统外公开招考机关工作人员专业资格条件'!$H$4:$H$6155,1,0)</f>
        <v>#N/A</v>
      </c>
      <c r="AJ309" s="140" t="e">
        <f>VLOOKUP(D309,'[1]附件 系统外公开招考机关工作人员专业资格条件'!$I$4:$I$6155,1,0)</f>
        <v>#N/A</v>
      </c>
    </row>
    <row r="310" spans="17:36" ht="13.5">
      <c r="Q310" s="171">
        <f t="shared" si="40"/>
        <v>1</v>
      </c>
      <c r="R310" s="172">
        <f t="shared" si="41"/>
        <v>0</v>
      </c>
      <c r="S310" s="140"/>
      <c r="T310" s="140"/>
      <c r="U310" s="140"/>
      <c r="V310" s="173"/>
      <c r="W310" s="140"/>
      <c r="X310" s="140"/>
      <c r="AB310" s="140" t="e">
        <f t="shared" si="42"/>
        <v>#N/A</v>
      </c>
      <c r="AC310" s="140" t="str">
        <f t="shared" si="43"/>
        <v>朱炳焕20161117</v>
      </c>
      <c r="AD310" s="175" t="s">
        <v>869</v>
      </c>
      <c r="AE310" s="175" t="s">
        <v>44</v>
      </c>
      <c r="AF310" s="175" t="s">
        <v>694</v>
      </c>
      <c r="AG310" s="175" t="s">
        <v>42</v>
      </c>
      <c r="AH310" s="140" t="e">
        <f t="shared" si="44"/>
        <v>#N/A</v>
      </c>
      <c r="AI310" s="140" t="e">
        <f>VLOOKUP(C310,'[1]附件 系统外公开招考机关工作人员专业资格条件'!$H$4:$H$6155,1,0)</f>
        <v>#N/A</v>
      </c>
      <c r="AJ310" s="140" t="e">
        <f>VLOOKUP(D310,'[1]附件 系统外公开招考机关工作人员专业资格条件'!$I$4:$I$6155,1,0)</f>
        <v>#N/A</v>
      </c>
    </row>
    <row r="311" spans="17:36" ht="13.5">
      <c r="Q311" s="171">
        <f t="shared" si="40"/>
        <v>1</v>
      </c>
      <c r="R311" s="172">
        <f t="shared" si="41"/>
        <v>0</v>
      </c>
      <c r="S311" s="140"/>
      <c r="T311" s="140"/>
      <c r="U311" s="140"/>
      <c r="V311" s="173"/>
      <c r="W311" s="140"/>
      <c r="X311" s="140"/>
      <c r="AB311" s="140" t="e">
        <f t="shared" si="42"/>
        <v>#N/A</v>
      </c>
      <c r="AC311" s="140" t="str">
        <f t="shared" si="43"/>
        <v>易治民20161123</v>
      </c>
      <c r="AD311" s="175" t="s">
        <v>877</v>
      </c>
      <c r="AE311" s="175" t="s">
        <v>44</v>
      </c>
      <c r="AF311" s="175" t="s">
        <v>878</v>
      </c>
      <c r="AG311" s="175" t="s">
        <v>42</v>
      </c>
      <c r="AH311" s="140" t="e">
        <f t="shared" si="44"/>
        <v>#N/A</v>
      </c>
      <c r="AI311" s="140" t="e">
        <f>VLOOKUP(C311,'[1]附件 系统外公开招考机关工作人员专业资格条件'!$H$4:$H$6155,1,0)</f>
        <v>#N/A</v>
      </c>
      <c r="AJ311" s="140" t="e">
        <f>VLOOKUP(D311,'[1]附件 系统外公开招考机关工作人员专业资格条件'!$I$4:$I$6155,1,0)</f>
        <v>#N/A</v>
      </c>
    </row>
    <row r="312" spans="17:36" ht="13.5">
      <c r="Q312" s="171">
        <f t="shared" si="40"/>
        <v>1</v>
      </c>
      <c r="R312" s="172">
        <f t="shared" si="41"/>
        <v>0</v>
      </c>
      <c r="S312" s="140"/>
      <c r="T312" s="140"/>
      <c r="U312" s="140"/>
      <c r="V312" s="173"/>
      <c r="W312" s="140"/>
      <c r="X312" s="140"/>
      <c r="AB312" s="140" t="e">
        <f t="shared" si="42"/>
        <v>#N/A</v>
      </c>
      <c r="AC312" s="140" t="str">
        <f t="shared" si="43"/>
        <v>吴应国20161124</v>
      </c>
      <c r="AD312" s="175" t="s">
        <v>879</v>
      </c>
      <c r="AE312" s="175" t="s">
        <v>44</v>
      </c>
      <c r="AF312" s="175" t="s">
        <v>706</v>
      </c>
      <c r="AG312" s="175" t="s">
        <v>42</v>
      </c>
      <c r="AH312" s="140" t="e">
        <f t="shared" si="44"/>
        <v>#N/A</v>
      </c>
      <c r="AI312" s="140" t="e">
        <f>VLOOKUP(C312,'[1]附件 系统外公开招考机关工作人员专业资格条件'!$H$4:$H$6155,1,0)</f>
        <v>#N/A</v>
      </c>
      <c r="AJ312" s="140" t="e">
        <f>VLOOKUP(D312,'[1]附件 系统外公开招考机关工作人员专业资格条件'!$I$4:$I$6155,1,0)</f>
        <v>#N/A</v>
      </c>
    </row>
    <row r="313" spans="17:36" ht="13.5">
      <c r="Q313" s="171">
        <f t="shared" si="40"/>
        <v>1</v>
      </c>
      <c r="R313" s="172">
        <f t="shared" si="41"/>
        <v>0</v>
      </c>
      <c r="S313" s="140"/>
      <c r="T313" s="140"/>
      <c r="U313" s="140"/>
      <c r="V313" s="173"/>
      <c r="W313" s="140"/>
      <c r="X313" s="140"/>
      <c r="AB313" s="140" t="e">
        <f t="shared" si="42"/>
        <v>#N/A</v>
      </c>
      <c r="AC313" s="140" t="str">
        <f t="shared" si="43"/>
        <v>韩春姣20170223</v>
      </c>
      <c r="AD313" s="175" t="s">
        <v>880</v>
      </c>
      <c r="AE313" s="175" t="s">
        <v>44</v>
      </c>
      <c r="AF313" s="175" t="s">
        <v>881</v>
      </c>
      <c r="AG313" s="175" t="s">
        <v>46</v>
      </c>
      <c r="AH313" s="140" t="e">
        <f t="shared" si="44"/>
        <v>#N/A</v>
      </c>
      <c r="AI313" s="140" t="e">
        <f>VLOOKUP(C313,'[1]附件 系统外公开招考机关工作人员专业资格条件'!$H$4:$H$6155,1,0)</f>
        <v>#N/A</v>
      </c>
      <c r="AJ313" s="140" t="e">
        <f>VLOOKUP(D313,'[1]附件 系统外公开招考机关工作人员专业资格条件'!$I$4:$I$6155,1,0)</f>
        <v>#N/A</v>
      </c>
    </row>
    <row r="314" spans="17:36" ht="13.5">
      <c r="Q314" s="171">
        <f t="shared" si="40"/>
        <v>1</v>
      </c>
      <c r="R314" s="172">
        <f t="shared" si="41"/>
        <v>0</v>
      </c>
      <c r="S314" s="140"/>
      <c r="T314" s="140"/>
      <c r="U314" s="140"/>
      <c r="V314" s="173"/>
      <c r="W314" s="140"/>
      <c r="X314" s="140"/>
      <c r="AB314" s="140" t="e">
        <f t="shared" si="42"/>
        <v>#N/A</v>
      </c>
      <c r="AC314" s="140" t="str">
        <f t="shared" si="43"/>
        <v>卢金铎20170531</v>
      </c>
      <c r="AD314" s="175" t="s">
        <v>695</v>
      </c>
      <c r="AE314" s="175" t="s">
        <v>44</v>
      </c>
      <c r="AF314" s="175" t="s">
        <v>816</v>
      </c>
      <c r="AG314" s="175" t="s">
        <v>42</v>
      </c>
      <c r="AH314" s="140" t="e">
        <f t="shared" si="44"/>
        <v>#N/A</v>
      </c>
      <c r="AI314" s="140" t="e">
        <f>VLOOKUP(C314,'[1]附件 系统外公开招考机关工作人员专业资格条件'!$H$4:$H$6155,1,0)</f>
        <v>#N/A</v>
      </c>
      <c r="AJ314" s="140" t="e">
        <f>VLOOKUP(D314,'[1]附件 系统外公开招考机关工作人员专业资格条件'!$I$4:$I$6155,1,0)</f>
        <v>#N/A</v>
      </c>
    </row>
    <row r="315" spans="17:36" ht="13.5">
      <c r="Q315" s="171">
        <f t="shared" si="40"/>
        <v>1</v>
      </c>
      <c r="R315" s="172">
        <f t="shared" si="41"/>
        <v>0</v>
      </c>
      <c r="S315" s="140"/>
      <c r="T315" s="140"/>
      <c r="U315" s="140"/>
      <c r="V315" s="173"/>
      <c r="W315" s="140"/>
      <c r="X315" s="140"/>
      <c r="AB315" s="140" t="e">
        <f t="shared" si="42"/>
        <v>#N/A</v>
      </c>
      <c r="AC315" s="140" t="str">
        <f t="shared" si="43"/>
        <v>李爱军20170803</v>
      </c>
      <c r="AD315" s="175" t="s">
        <v>882</v>
      </c>
      <c r="AE315" s="175" t="s">
        <v>44</v>
      </c>
      <c r="AF315" s="175" t="s">
        <v>883</v>
      </c>
      <c r="AG315" s="175" t="s">
        <v>46</v>
      </c>
      <c r="AH315" s="140" t="e">
        <f t="shared" si="44"/>
        <v>#N/A</v>
      </c>
      <c r="AI315" s="140" t="e">
        <f>VLOOKUP(C315,'[1]附件 系统外公开招考机关工作人员专业资格条件'!$H$4:$H$6155,1,0)</f>
        <v>#N/A</v>
      </c>
      <c r="AJ315" s="140" t="e">
        <f>VLOOKUP(D315,'[1]附件 系统外公开招考机关工作人员专业资格条件'!$I$4:$I$6155,1,0)</f>
        <v>#N/A</v>
      </c>
    </row>
    <row r="316" spans="17:36" ht="13.5">
      <c r="Q316" s="171">
        <f t="shared" si="40"/>
        <v>1</v>
      </c>
      <c r="R316" s="172">
        <f t="shared" si="41"/>
        <v>0</v>
      </c>
      <c r="S316" s="140"/>
      <c r="T316" s="140"/>
      <c r="U316" s="140"/>
      <c r="V316" s="173"/>
      <c r="W316" s="140"/>
      <c r="X316" s="140"/>
      <c r="AB316" s="140" t="e">
        <f t="shared" si="42"/>
        <v>#N/A</v>
      </c>
      <c r="AC316" s="140" t="str">
        <f t="shared" si="43"/>
        <v>卢进旺20170911</v>
      </c>
      <c r="AD316" s="175" t="s">
        <v>637</v>
      </c>
      <c r="AE316" s="175" t="s">
        <v>44</v>
      </c>
      <c r="AF316" s="175" t="s">
        <v>884</v>
      </c>
      <c r="AG316" s="175" t="s">
        <v>46</v>
      </c>
      <c r="AH316" s="140" t="e">
        <f t="shared" si="44"/>
        <v>#N/A</v>
      </c>
      <c r="AI316" s="140" t="e">
        <f>VLOOKUP(C316,'[1]附件 系统外公开招考机关工作人员专业资格条件'!$H$4:$H$6155,1,0)</f>
        <v>#N/A</v>
      </c>
      <c r="AJ316" s="140" t="e">
        <f>VLOOKUP(D316,'[1]附件 系统外公开招考机关工作人员专业资格条件'!$I$4:$I$6155,1,0)</f>
        <v>#N/A</v>
      </c>
    </row>
    <row r="317" spans="17:36" ht="13.5">
      <c r="Q317" s="171">
        <f t="shared" si="40"/>
        <v>1</v>
      </c>
      <c r="R317" s="172">
        <f t="shared" si="41"/>
        <v>0</v>
      </c>
      <c r="S317" s="140"/>
      <c r="T317" s="140"/>
      <c r="U317" s="140"/>
      <c r="V317" s="173"/>
      <c r="W317" s="140"/>
      <c r="X317" s="140"/>
      <c r="AB317" s="140" t="e">
        <f t="shared" si="42"/>
        <v>#N/A</v>
      </c>
      <c r="AC317" s="140" t="str">
        <f t="shared" si="43"/>
        <v>方友全20171016</v>
      </c>
      <c r="AD317" s="175" t="s">
        <v>647</v>
      </c>
      <c r="AE317" s="175" t="s">
        <v>44</v>
      </c>
      <c r="AF317" s="175" t="s">
        <v>779</v>
      </c>
      <c r="AG317" s="175" t="s">
        <v>46</v>
      </c>
      <c r="AH317" s="140" t="e">
        <f t="shared" si="44"/>
        <v>#N/A</v>
      </c>
      <c r="AI317" s="140" t="e">
        <f>VLOOKUP(C317,'[1]附件 系统外公开招考机关工作人员专业资格条件'!$H$4:$H$6155,1,0)</f>
        <v>#N/A</v>
      </c>
      <c r="AJ317" s="140" t="e">
        <f>VLOOKUP(D317,'[1]附件 系统外公开招考机关工作人员专业资格条件'!$I$4:$I$6155,1,0)</f>
        <v>#N/A</v>
      </c>
    </row>
    <row r="318" spans="17:36" ht="13.5">
      <c r="Q318" s="171">
        <f t="shared" si="40"/>
        <v>1</v>
      </c>
      <c r="R318" s="172">
        <f t="shared" si="41"/>
        <v>0</v>
      </c>
      <c r="S318" s="140"/>
      <c r="T318" s="140"/>
      <c r="U318" s="140"/>
      <c r="V318" s="173"/>
      <c r="W318" s="140"/>
      <c r="X318" s="140"/>
      <c r="AB318" s="140" t="e">
        <f t="shared" si="42"/>
        <v>#N/A</v>
      </c>
      <c r="AC318" s="140" t="str">
        <f t="shared" si="43"/>
        <v>徐光明20171106</v>
      </c>
      <c r="AD318" s="175" t="s">
        <v>885</v>
      </c>
      <c r="AE318" s="175" t="s">
        <v>44</v>
      </c>
      <c r="AF318" s="175" t="s">
        <v>796</v>
      </c>
      <c r="AG318" s="175" t="s">
        <v>46</v>
      </c>
      <c r="AH318" s="140" t="e">
        <f t="shared" si="44"/>
        <v>#N/A</v>
      </c>
      <c r="AI318" s="140" t="e">
        <f>VLOOKUP(C318,'[1]附件 系统外公开招考机关工作人员专业资格条件'!$H$4:$H$6155,1,0)</f>
        <v>#N/A</v>
      </c>
      <c r="AJ318" s="140" t="e">
        <f>VLOOKUP(D318,'[1]附件 系统外公开招考机关工作人员专业资格条件'!$I$4:$I$6155,1,0)</f>
        <v>#N/A</v>
      </c>
    </row>
    <row r="319" spans="17:36" ht="13.5">
      <c r="Q319" s="171">
        <f t="shared" si="40"/>
        <v>1</v>
      </c>
      <c r="R319" s="172">
        <f t="shared" si="41"/>
        <v>0</v>
      </c>
      <c r="S319" s="140"/>
      <c r="T319" s="140"/>
      <c r="U319" s="140"/>
      <c r="V319" s="173"/>
      <c r="W319" s="140"/>
      <c r="X319" s="140"/>
      <c r="AB319" s="140" t="e">
        <f t="shared" si="42"/>
        <v>#N/A</v>
      </c>
      <c r="AC319" s="140" t="str">
        <f t="shared" si="43"/>
        <v>杨永忠20171108</v>
      </c>
      <c r="AD319" s="175" t="s">
        <v>886</v>
      </c>
      <c r="AE319" s="175" t="s">
        <v>44</v>
      </c>
      <c r="AF319" s="175" t="s">
        <v>480</v>
      </c>
      <c r="AG319" s="175" t="s">
        <v>46</v>
      </c>
      <c r="AH319" s="140" t="e">
        <f t="shared" si="44"/>
        <v>#N/A</v>
      </c>
      <c r="AI319" s="140" t="e">
        <f>VLOOKUP(C319,'[1]附件 系统外公开招考机关工作人员专业资格条件'!$H$4:$H$6155,1,0)</f>
        <v>#N/A</v>
      </c>
      <c r="AJ319" s="140" t="e">
        <f>VLOOKUP(D319,'[1]附件 系统外公开招考机关工作人员专业资格条件'!$I$4:$I$6155,1,0)</f>
        <v>#N/A</v>
      </c>
    </row>
    <row r="320" spans="17:36" ht="13.5">
      <c r="Q320" s="171">
        <f aca="true" t="shared" si="45" ref="Q320:Q383">J320-I320+1</f>
        <v>1</v>
      </c>
      <c r="R320" s="172">
        <f aca="true" t="shared" si="46" ref="R320:R383">E320*K320*L320/36500</f>
        <v>0</v>
      </c>
      <c r="S320" s="140"/>
      <c r="T320" s="140"/>
      <c r="U320" s="140"/>
      <c r="V320" s="173"/>
      <c r="W320" s="140"/>
      <c r="X320" s="140"/>
      <c r="AB320" s="140" t="e">
        <f aca="true" t="shared" si="47" ref="AB320:AB383">VLOOKUP(AA320,AC320:AE1177,3,0)</f>
        <v>#N/A</v>
      </c>
      <c r="AC320" s="140" t="str">
        <f aca="true" t="shared" si="48" ref="AC320:AC383">AD320&amp;AF320</f>
        <v>肖碧林20171108</v>
      </c>
      <c r="AD320" s="175" t="s">
        <v>867</v>
      </c>
      <c r="AE320" s="175" t="s">
        <v>44</v>
      </c>
      <c r="AF320" s="175" t="s">
        <v>480</v>
      </c>
      <c r="AG320" s="175" t="s">
        <v>46</v>
      </c>
      <c r="AH320" s="140" t="e">
        <f aca="true" t="shared" si="49" ref="AH320:AH383">VLOOKUP(AA320,AC320:AG1177,5,0)</f>
        <v>#N/A</v>
      </c>
      <c r="AI320" s="140" t="e">
        <f>VLOOKUP(C320,'[1]附件 系统外公开招考机关工作人员专业资格条件'!$H$4:$H$6155,1,0)</f>
        <v>#N/A</v>
      </c>
      <c r="AJ320" s="140" t="e">
        <f>VLOOKUP(D320,'[1]附件 系统外公开招考机关工作人员专业资格条件'!$I$4:$I$6155,1,0)</f>
        <v>#N/A</v>
      </c>
    </row>
    <row r="321" spans="17:36" ht="13.5">
      <c r="Q321" s="171">
        <f t="shared" si="45"/>
        <v>1</v>
      </c>
      <c r="R321" s="172">
        <f t="shared" si="46"/>
        <v>0</v>
      </c>
      <c r="S321" s="140"/>
      <c r="T321" s="140"/>
      <c r="U321" s="140"/>
      <c r="V321" s="173"/>
      <c r="W321" s="140"/>
      <c r="X321" s="140"/>
      <c r="AB321" s="140" t="e">
        <f t="shared" si="47"/>
        <v>#N/A</v>
      </c>
      <c r="AC321" s="140" t="str">
        <f t="shared" si="48"/>
        <v>卢先凤20171112</v>
      </c>
      <c r="AD321" s="175" t="s">
        <v>865</v>
      </c>
      <c r="AE321" s="175" t="s">
        <v>44</v>
      </c>
      <c r="AF321" s="175" t="s">
        <v>887</v>
      </c>
      <c r="AG321" s="175" t="s">
        <v>46</v>
      </c>
      <c r="AH321" s="140" t="e">
        <f t="shared" si="49"/>
        <v>#N/A</v>
      </c>
      <c r="AI321" s="140" t="e">
        <f>VLOOKUP(C321,'[1]附件 系统外公开招考机关工作人员专业资格条件'!$H$4:$H$6155,1,0)</f>
        <v>#N/A</v>
      </c>
      <c r="AJ321" s="140" t="e">
        <f>VLOOKUP(D321,'[1]附件 系统外公开招考机关工作人员专业资格条件'!$I$4:$I$6155,1,0)</f>
        <v>#N/A</v>
      </c>
    </row>
    <row r="322" spans="17:36" ht="13.5">
      <c r="Q322" s="171">
        <f t="shared" si="45"/>
        <v>1</v>
      </c>
      <c r="R322" s="172">
        <f t="shared" si="46"/>
        <v>0</v>
      </c>
      <c r="S322" s="140"/>
      <c r="T322" s="140"/>
      <c r="U322" s="140"/>
      <c r="V322" s="173"/>
      <c r="W322" s="140"/>
      <c r="X322" s="140"/>
      <c r="AB322" s="140" t="e">
        <f t="shared" si="47"/>
        <v>#N/A</v>
      </c>
      <c r="AC322" s="140" t="str">
        <f t="shared" si="48"/>
        <v>陈洁君20171113</v>
      </c>
      <c r="AD322" s="175" t="s">
        <v>666</v>
      </c>
      <c r="AE322" s="175" t="s">
        <v>44</v>
      </c>
      <c r="AF322" s="175" t="s">
        <v>161</v>
      </c>
      <c r="AG322" s="175" t="s">
        <v>46</v>
      </c>
      <c r="AH322" s="140" t="e">
        <f t="shared" si="49"/>
        <v>#N/A</v>
      </c>
      <c r="AI322" s="140" t="e">
        <f>VLOOKUP(C322,'[1]附件 系统外公开招考机关工作人员专业资格条件'!$H$4:$H$6155,1,0)</f>
        <v>#N/A</v>
      </c>
      <c r="AJ322" s="140" t="e">
        <f>VLOOKUP(D322,'[1]附件 系统外公开招考机关工作人员专业资格条件'!$I$4:$I$6155,1,0)</f>
        <v>#N/A</v>
      </c>
    </row>
    <row r="323" spans="17:36" ht="13.5">
      <c r="Q323" s="171">
        <f t="shared" si="45"/>
        <v>1</v>
      </c>
      <c r="R323" s="172">
        <f t="shared" si="46"/>
        <v>0</v>
      </c>
      <c r="S323" s="140"/>
      <c r="T323" s="140"/>
      <c r="U323" s="140"/>
      <c r="V323" s="173"/>
      <c r="W323" s="140"/>
      <c r="X323" s="140"/>
      <c r="AB323" s="140" t="e">
        <f t="shared" si="47"/>
        <v>#N/A</v>
      </c>
      <c r="AC323" s="140" t="str">
        <f t="shared" si="48"/>
        <v>黄爱平20171205</v>
      </c>
      <c r="AD323" s="175" t="s">
        <v>888</v>
      </c>
      <c r="AE323" s="175" t="s">
        <v>44</v>
      </c>
      <c r="AF323" s="175" t="s">
        <v>488</v>
      </c>
      <c r="AG323" s="175" t="s">
        <v>46</v>
      </c>
      <c r="AH323" s="140" t="e">
        <f t="shared" si="49"/>
        <v>#N/A</v>
      </c>
      <c r="AI323" s="140" t="e">
        <f>VLOOKUP(C323,'[1]附件 系统外公开招考机关工作人员专业资格条件'!$H$4:$H$6155,1,0)</f>
        <v>#N/A</v>
      </c>
      <c r="AJ323" s="140" t="e">
        <f>VLOOKUP(D323,'[1]附件 系统外公开招考机关工作人员专业资格条件'!$I$4:$I$6155,1,0)</f>
        <v>#N/A</v>
      </c>
    </row>
    <row r="324" spans="17:36" ht="13.5">
      <c r="Q324" s="171">
        <f t="shared" si="45"/>
        <v>1</v>
      </c>
      <c r="R324" s="172">
        <f t="shared" si="46"/>
        <v>0</v>
      </c>
      <c r="S324" s="140"/>
      <c r="T324" s="140"/>
      <c r="U324" s="140"/>
      <c r="V324" s="173"/>
      <c r="W324" s="140"/>
      <c r="X324" s="140"/>
      <c r="AB324" s="140" t="e">
        <f t="shared" si="47"/>
        <v>#N/A</v>
      </c>
      <c r="AC324" s="140" t="str">
        <f t="shared" si="48"/>
        <v>黄淑文20171221</v>
      </c>
      <c r="AD324" s="175" t="s">
        <v>889</v>
      </c>
      <c r="AE324" s="175" t="s">
        <v>44</v>
      </c>
      <c r="AF324" s="175" t="s">
        <v>890</v>
      </c>
      <c r="AG324" s="175" t="s">
        <v>42</v>
      </c>
      <c r="AH324" s="140" t="e">
        <f t="shared" si="49"/>
        <v>#N/A</v>
      </c>
      <c r="AI324" s="140" t="e">
        <f>VLOOKUP(C324,'[1]附件 系统外公开招考机关工作人员专业资格条件'!$H$4:$H$6155,1,0)</f>
        <v>#N/A</v>
      </c>
      <c r="AJ324" s="140" t="e">
        <f>VLOOKUP(D324,'[1]附件 系统外公开招考机关工作人员专业资格条件'!$I$4:$I$6155,1,0)</f>
        <v>#N/A</v>
      </c>
    </row>
    <row r="325" spans="17:36" ht="13.5">
      <c r="Q325" s="171">
        <f t="shared" si="45"/>
        <v>1</v>
      </c>
      <c r="R325" s="172">
        <f t="shared" si="46"/>
        <v>0</v>
      </c>
      <c r="S325" s="140"/>
      <c r="T325" s="140"/>
      <c r="U325" s="140"/>
      <c r="V325" s="173"/>
      <c r="W325" s="140"/>
      <c r="X325" s="140"/>
      <c r="AB325" s="140" t="e">
        <f t="shared" si="47"/>
        <v>#N/A</v>
      </c>
      <c r="AC325" s="140" t="str">
        <f t="shared" si="48"/>
        <v>姚孙平20171228</v>
      </c>
      <c r="AD325" s="175" t="s">
        <v>624</v>
      </c>
      <c r="AE325" s="175" t="s">
        <v>44</v>
      </c>
      <c r="AF325" s="175" t="s">
        <v>891</v>
      </c>
      <c r="AG325" s="175" t="s">
        <v>42</v>
      </c>
      <c r="AH325" s="140" t="e">
        <f t="shared" si="49"/>
        <v>#N/A</v>
      </c>
      <c r="AI325" s="140" t="e">
        <f>VLOOKUP(C325,'[1]附件 系统外公开招考机关工作人员专业资格条件'!$H$4:$H$6155,1,0)</f>
        <v>#N/A</v>
      </c>
      <c r="AJ325" s="140" t="e">
        <f>VLOOKUP(D325,'[1]附件 系统外公开招考机关工作人员专业资格条件'!$I$4:$I$6155,1,0)</f>
        <v>#N/A</v>
      </c>
    </row>
    <row r="326" spans="17:36" ht="13.5">
      <c r="Q326" s="171">
        <f t="shared" si="45"/>
        <v>1</v>
      </c>
      <c r="R326" s="172">
        <f t="shared" si="46"/>
        <v>0</v>
      </c>
      <c r="S326" s="140"/>
      <c r="T326" s="140"/>
      <c r="U326" s="140"/>
      <c r="V326" s="173"/>
      <c r="W326" s="140"/>
      <c r="X326" s="140"/>
      <c r="AB326" s="140" t="e">
        <f t="shared" si="47"/>
        <v>#N/A</v>
      </c>
      <c r="AC326" s="140" t="str">
        <f t="shared" si="48"/>
        <v>卢进旺20180911</v>
      </c>
      <c r="AD326" s="175" t="s">
        <v>637</v>
      </c>
      <c r="AE326" s="175" t="s">
        <v>44</v>
      </c>
      <c r="AF326" s="175" t="s">
        <v>892</v>
      </c>
      <c r="AG326" s="175" t="s">
        <v>46</v>
      </c>
      <c r="AH326" s="140" t="e">
        <f t="shared" si="49"/>
        <v>#N/A</v>
      </c>
      <c r="AI326" s="140" t="e">
        <f>VLOOKUP(C326,'[1]附件 系统外公开招考机关工作人员专业资格条件'!$H$4:$H$6155,1,0)</f>
        <v>#N/A</v>
      </c>
      <c r="AJ326" s="140" t="e">
        <f>VLOOKUP(D326,'[1]附件 系统外公开招考机关工作人员专业资格条件'!$I$4:$I$6155,1,0)</f>
        <v>#N/A</v>
      </c>
    </row>
    <row r="327" spans="17:36" ht="13.5">
      <c r="Q327" s="171">
        <f t="shared" si="45"/>
        <v>1</v>
      </c>
      <c r="R327" s="172">
        <f t="shared" si="46"/>
        <v>0</v>
      </c>
      <c r="S327" s="140"/>
      <c r="T327" s="140"/>
      <c r="U327" s="140"/>
      <c r="V327" s="173"/>
      <c r="W327" s="140"/>
      <c r="X327" s="140"/>
      <c r="AB327" s="140" t="e">
        <f t="shared" si="47"/>
        <v>#N/A</v>
      </c>
      <c r="AC327" s="140" t="str">
        <f t="shared" si="48"/>
        <v>方友全20181015</v>
      </c>
      <c r="AD327" s="175" t="s">
        <v>647</v>
      </c>
      <c r="AE327" s="175" t="s">
        <v>44</v>
      </c>
      <c r="AF327" s="175" t="s">
        <v>893</v>
      </c>
      <c r="AG327" s="175">
        <v>4.35</v>
      </c>
      <c r="AH327" s="140" t="e">
        <f t="shared" si="49"/>
        <v>#N/A</v>
      </c>
      <c r="AI327" s="140" t="e">
        <f>VLOOKUP(C327,'[1]附件 系统外公开招考机关工作人员专业资格条件'!$H$4:$H$6155,1,0)</f>
        <v>#N/A</v>
      </c>
      <c r="AJ327" s="140" t="e">
        <f>VLOOKUP(D327,'[1]附件 系统外公开招考机关工作人员专业资格条件'!$I$4:$I$6155,1,0)</f>
        <v>#N/A</v>
      </c>
    </row>
    <row r="328" spans="17:36" ht="13.5">
      <c r="Q328" s="171">
        <f t="shared" si="45"/>
        <v>1</v>
      </c>
      <c r="R328" s="172">
        <f t="shared" si="46"/>
        <v>0</v>
      </c>
      <c r="S328" s="140"/>
      <c r="T328" s="140"/>
      <c r="U328" s="140"/>
      <c r="V328" s="173"/>
      <c r="W328" s="140"/>
      <c r="X328" s="140"/>
      <c r="AB328" s="140" t="e">
        <f t="shared" si="47"/>
        <v>#N/A</v>
      </c>
      <c r="AC328" s="140" t="str">
        <f t="shared" si="48"/>
        <v>陈洁君20181213</v>
      </c>
      <c r="AD328" s="175" t="s">
        <v>666</v>
      </c>
      <c r="AE328" s="175" t="s">
        <v>44</v>
      </c>
      <c r="AF328" s="175" t="s">
        <v>894</v>
      </c>
      <c r="AG328" s="175" t="s">
        <v>46</v>
      </c>
      <c r="AH328" s="140" t="e">
        <f t="shared" si="49"/>
        <v>#N/A</v>
      </c>
      <c r="AI328" s="140" t="e">
        <f>VLOOKUP(C328,'[1]附件 系统外公开招考机关工作人员专业资格条件'!$H$4:$H$6155,1,0)</f>
        <v>#N/A</v>
      </c>
      <c r="AJ328" s="140" t="e">
        <f>VLOOKUP(D328,'[1]附件 系统外公开招考机关工作人员专业资格条件'!$I$4:$I$6155,1,0)</f>
        <v>#N/A</v>
      </c>
    </row>
    <row r="329" spans="17:36" ht="13.5">
      <c r="Q329" s="171">
        <f t="shared" si="45"/>
        <v>1</v>
      </c>
      <c r="R329" s="172">
        <f t="shared" si="46"/>
        <v>0</v>
      </c>
      <c r="S329" s="140"/>
      <c r="T329" s="140"/>
      <c r="U329" s="140"/>
      <c r="V329" s="173"/>
      <c r="W329" s="140"/>
      <c r="X329" s="140"/>
      <c r="AB329" s="140" t="e">
        <f t="shared" si="47"/>
        <v>#N/A</v>
      </c>
      <c r="AC329" s="140" t="str">
        <f t="shared" si="48"/>
        <v>文有忠20160901</v>
      </c>
      <c r="AD329" s="175" t="s">
        <v>895</v>
      </c>
      <c r="AE329" s="175" t="s">
        <v>44</v>
      </c>
      <c r="AF329" s="175" t="s">
        <v>896</v>
      </c>
      <c r="AG329" s="175" t="s">
        <v>46</v>
      </c>
      <c r="AH329" s="140" t="e">
        <f t="shared" si="49"/>
        <v>#N/A</v>
      </c>
      <c r="AI329" s="140" t="e">
        <f>VLOOKUP(C329,'[1]附件 系统外公开招考机关工作人员专业资格条件'!$H$4:$H$6155,1,0)</f>
        <v>#N/A</v>
      </c>
      <c r="AJ329" s="140" t="e">
        <f>VLOOKUP(D329,'[1]附件 系统外公开招考机关工作人员专业资格条件'!$I$4:$I$6155,1,0)</f>
        <v>#N/A</v>
      </c>
    </row>
    <row r="330" spans="17:36" ht="13.5">
      <c r="Q330" s="171">
        <f t="shared" si="45"/>
        <v>1</v>
      </c>
      <c r="R330" s="172">
        <f t="shared" si="46"/>
        <v>0</v>
      </c>
      <c r="S330" s="140"/>
      <c r="T330" s="140"/>
      <c r="U330" s="140"/>
      <c r="V330" s="173"/>
      <c r="W330" s="140"/>
      <c r="X330" s="140"/>
      <c r="AB330" s="140" t="e">
        <f t="shared" si="47"/>
        <v>#N/A</v>
      </c>
      <c r="AC330" s="140" t="str">
        <f t="shared" si="48"/>
        <v>潘志荣20161014</v>
      </c>
      <c r="AD330" s="175" t="s">
        <v>655</v>
      </c>
      <c r="AE330" s="175" t="s">
        <v>44</v>
      </c>
      <c r="AF330" s="175" t="s">
        <v>897</v>
      </c>
      <c r="AG330" s="175" t="s">
        <v>42</v>
      </c>
      <c r="AH330" s="140" t="e">
        <f t="shared" si="49"/>
        <v>#N/A</v>
      </c>
      <c r="AI330" s="140" t="e">
        <f>VLOOKUP(C330,'[1]附件 系统外公开招考机关工作人员专业资格条件'!$H$4:$H$6155,1,0)</f>
        <v>#N/A</v>
      </c>
      <c r="AJ330" s="140" t="e">
        <f>VLOOKUP(D330,'[1]附件 系统外公开招考机关工作人员专业资格条件'!$I$4:$I$6155,1,0)</f>
        <v>#N/A</v>
      </c>
    </row>
    <row r="331" spans="17:36" ht="13.5">
      <c r="Q331" s="171">
        <f t="shared" si="45"/>
        <v>1</v>
      </c>
      <c r="R331" s="172">
        <f t="shared" si="46"/>
        <v>0</v>
      </c>
      <c r="S331" s="140"/>
      <c r="T331" s="140"/>
      <c r="U331" s="140"/>
      <c r="V331" s="173"/>
      <c r="W331" s="140"/>
      <c r="X331" s="140"/>
      <c r="AB331" s="140" t="e">
        <f t="shared" si="47"/>
        <v>#N/A</v>
      </c>
      <c r="AC331" s="140" t="str">
        <f t="shared" si="48"/>
        <v>江宏珍20161116</v>
      </c>
      <c r="AD331" s="175" t="s">
        <v>898</v>
      </c>
      <c r="AE331" s="175" t="s">
        <v>44</v>
      </c>
      <c r="AF331" s="175" t="s">
        <v>870</v>
      </c>
      <c r="AG331" s="175" t="s">
        <v>46</v>
      </c>
      <c r="AH331" s="140" t="e">
        <f t="shared" si="49"/>
        <v>#N/A</v>
      </c>
      <c r="AI331" s="140" t="e">
        <f>VLOOKUP(C331,'[1]附件 系统外公开招考机关工作人员专业资格条件'!$H$4:$H$6155,1,0)</f>
        <v>#N/A</v>
      </c>
      <c r="AJ331" s="140" t="e">
        <f>VLOOKUP(D331,'[1]附件 系统外公开招考机关工作人员专业资格条件'!$I$4:$I$6155,1,0)</f>
        <v>#N/A</v>
      </c>
    </row>
    <row r="332" spans="17:36" ht="13.5">
      <c r="Q332" s="171">
        <f t="shared" si="45"/>
        <v>1</v>
      </c>
      <c r="R332" s="172">
        <f t="shared" si="46"/>
        <v>0</v>
      </c>
      <c r="S332" s="140"/>
      <c r="T332" s="140"/>
      <c r="U332" s="140"/>
      <c r="V332" s="173"/>
      <c r="W332" s="140"/>
      <c r="X332" s="140"/>
      <c r="AB332" s="140" t="e">
        <f t="shared" si="47"/>
        <v>#N/A</v>
      </c>
      <c r="AC332" s="140" t="str">
        <f t="shared" si="48"/>
        <v>李立文20161118</v>
      </c>
      <c r="AD332" s="175" t="s">
        <v>899</v>
      </c>
      <c r="AE332" s="175" t="s">
        <v>44</v>
      </c>
      <c r="AF332" s="175" t="s">
        <v>237</v>
      </c>
      <c r="AG332" s="175" t="s">
        <v>46</v>
      </c>
      <c r="AH332" s="140" t="e">
        <f t="shared" si="49"/>
        <v>#N/A</v>
      </c>
      <c r="AI332" s="140" t="e">
        <f>VLOOKUP(C332,'[1]附件 系统外公开招考机关工作人员专业资格条件'!$H$4:$H$6155,1,0)</f>
        <v>#N/A</v>
      </c>
      <c r="AJ332" s="140" t="e">
        <f>VLOOKUP(D332,'[1]附件 系统外公开招考机关工作人员专业资格条件'!$I$4:$I$6155,1,0)</f>
        <v>#N/A</v>
      </c>
    </row>
    <row r="333" spans="17:36" ht="13.5">
      <c r="Q333" s="171">
        <f t="shared" si="45"/>
        <v>1</v>
      </c>
      <c r="R333" s="172">
        <f t="shared" si="46"/>
        <v>0</v>
      </c>
      <c r="S333" s="140"/>
      <c r="T333" s="140"/>
      <c r="U333" s="140"/>
      <c r="V333" s="173"/>
      <c r="W333" s="140"/>
      <c r="X333" s="140"/>
      <c r="AB333" s="140" t="e">
        <f t="shared" si="47"/>
        <v>#N/A</v>
      </c>
      <c r="AC333" s="140" t="str">
        <f t="shared" si="48"/>
        <v>谭和训20170308</v>
      </c>
      <c r="AD333" s="175" t="s">
        <v>900</v>
      </c>
      <c r="AE333" s="175" t="s">
        <v>44</v>
      </c>
      <c r="AF333" s="175" t="s">
        <v>901</v>
      </c>
      <c r="AG333" s="175" t="s">
        <v>46</v>
      </c>
      <c r="AH333" s="140" t="e">
        <f t="shared" si="49"/>
        <v>#N/A</v>
      </c>
      <c r="AI333" s="140" t="e">
        <f>VLOOKUP(C333,'[1]附件 系统外公开招考机关工作人员专业资格条件'!$H$4:$H$6155,1,0)</f>
        <v>#N/A</v>
      </c>
      <c r="AJ333" s="140" t="e">
        <f>VLOOKUP(D333,'[1]附件 系统外公开招考机关工作人员专业资格条件'!$I$4:$I$6155,1,0)</f>
        <v>#N/A</v>
      </c>
    </row>
    <row r="334" spans="17:36" ht="13.5">
      <c r="Q334" s="171">
        <f t="shared" si="45"/>
        <v>1</v>
      </c>
      <c r="R334" s="172">
        <f t="shared" si="46"/>
        <v>0</v>
      </c>
      <c r="S334" s="140"/>
      <c r="T334" s="140"/>
      <c r="U334" s="140"/>
      <c r="V334" s="173"/>
      <c r="W334" s="140"/>
      <c r="X334" s="140"/>
      <c r="AB334" s="140" t="e">
        <f t="shared" si="47"/>
        <v>#N/A</v>
      </c>
      <c r="AC334" s="140" t="str">
        <f t="shared" si="48"/>
        <v>石小君20170721</v>
      </c>
      <c r="AD334" s="175" t="s">
        <v>724</v>
      </c>
      <c r="AE334" s="175" t="s">
        <v>786</v>
      </c>
      <c r="AF334" s="175" t="s">
        <v>726</v>
      </c>
      <c r="AG334" s="175" t="s">
        <v>42</v>
      </c>
      <c r="AH334" s="140" t="e">
        <f t="shared" si="49"/>
        <v>#N/A</v>
      </c>
      <c r="AI334" s="140" t="e">
        <f>VLOOKUP(C334,'[1]附件 系统外公开招考机关工作人员专业资格条件'!$H$4:$H$6155,1,0)</f>
        <v>#N/A</v>
      </c>
      <c r="AJ334" s="140" t="e">
        <f>VLOOKUP(D334,'[1]附件 系统外公开招考机关工作人员专业资格条件'!$I$4:$I$6155,1,0)</f>
        <v>#N/A</v>
      </c>
    </row>
    <row r="335" spans="17:36" ht="13.5">
      <c r="Q335" s="171">
        <f t="shared" si="45"/>
        <v>1</v>
      </c>
      <c r="R335" s="172">
        <f t="shared" si="46"/>
        <v>0</v>
      </c>
      <c r="S335" s="140"/>
      <c r="T335" s="140"/>
      <c r="U335" s="140"/>
      <c r="V335" s="173"/>
      <c r="W335" s="140"/>
      <c r="X335" s="140"/>
      <c r="AB335" s="140" t="e">
        <f t="shared" si="47"/>
        <v>#N/A</v>
      </c>
      <c r="AC335" s="140" t="str">
        <f t="shared" si="48"/>
        <v>陈传祖20171026</v>
      </c>
      <c r="AD335" s="175" t="s">
        <v>589</v>
      </c>
      <c r="AE335" s="175" t="s">
        <v>44</v>
      </c>
      <c r="AF335" s="175" t="s">
        <v>64</v>
      </c>
      <c r="AG335" s="175" t="s">
        <v>42</v>
      </c>
      <c r="AH335" s="140" t="e">
        <f t="shared" si="49"/>
        <v>#N/A</v>
      </c>
      <c r="AI335" s="140" t="e">
        <f>VLOOKUP(C335,'[1]附件 系统外公开招考机关工作人员专业资格条件'!$H$4:$H$6155,1,0)</f>
        <v>#N/A</v>
      </c>
      <c r="AJ335" s="140" t="e">
        <f>VLOOKUP(D335,'[1]附件 系统外公开招考机关工作人员专业资格条件'!$I$4:$I$6155,1,0)</f>
        <v>#N/A</v>
      </c>
    </row>
    <row r="336" spans="17:36" ht="13.5">
      <c r="Q336" s="171">
        <f t="shared" si="45"/>
        <v>1</v>
      </c>
      <c r="R336" s="172">
        <f t="shared" si="46"/>
        <v>0</v>
      </c>
      <c r="S336" s="140"/>
      <c r="T336" s="140"/>
      <c r="U336" s="140"/>
      <c r="V336" s="173"/>
      <c r="W336" s="140"/>
      <c r="X336" s="140"/>
      <c r="AB336" s="140" t="e">
        <f t="shared" si="47"/>
        <v>#N/A</v>
      </c>
      <c r="AC336" s="140" t="str">
        <f t="shared" si="48"/>
        <v>刘兵20171031</v>
      </c>
      <c r="AD336" s="175" t="s">
        <v>599</v>
      </c>
      <c r="AE336" s="175" t="s">
        <v>44</v>
      </c>
      <c r="AF336" s="175" t="s">
        <v>268</v>
      </c>
      <c r="AG336" s="175" t="s">
        <v>42</v>
      </c>
      <c r="AH336" s="140" t="e">
        <f t="shared" si="49"/>
        <v>#N/A</v>
      </c>
      <c r="AI336" s="140" t="e">
        <f>VLOOKUP(C336,'[1]附件 系统外公开招考机关工作人员专业资格条件'!$H$4:$H$6155,1,0)</f>
        <v>#N/A</v>
      </c>
      <c r="AJ336" s="140" t="e">
        <f>VLOOKUP(D336,'[1]附件 系统外公开招考机关工作人员专业资格条件'!$I$4:$I$6155,1,0)</f>
        <v>#N/A</v>
      </c>
    </row>
    <row r="337" spans="17:36" ht="13.5">
      <c r="Q337" s="171">
        <f t="shared" si="45"/>
        <v>1</v>
      </c>
      <c r="R337" s="172">
        <f t="shared" si="46"/>
        <v>0</v>
      </c>
      <c r="S337" s="140"/>
      <c r="T337" s="140"/>
      <c r="U337" s="140"/>
      <c r="V337" s="173"/>
      <c r="W337" s="140"/>
      <c r="X337" s="140"/>
      <c r="AB337" s="140" t="e">
        <f t="shared" si="47"/>
        <v>#N/A</v>
      </c>
      <c r="AC337" s="140" t="str">
        <f t="shared" si="48"/>
        <v>夏朝阳20171102</v>
      </c>
      <c r="AD337" s="175" t="s">
        <v>902</v>
      </c>
      <c r="AE337" s="175" t="s">
        <v>786</v>
      </c>
      <c r="AF337" s="175" t="s">
        <v>470</v>
      </c>
      <c r="AG337" s="175" t="s">
        <v>46</v>
      </c>
      <c r="AH337" s="140" t="e">
        <f t="shared" si="49"/>
        <v>#N/A</v>
      </c>
      <c r="AI337" s="140" t="e">
        <f>VLOOKUP(C337,'[1]附件 系统外公开招考机关工作人员专业资格条件'!$H$4:$H$6155,1,0)</f>
        <v>#N/A</v>
      </c>
      <c r="AJ337" s="140" t="e">
        <f>VLOOKUP(D337,'[1]附件 系统外公开招考机关工作人员专业资格条件'!$I$4:$I$6155,1,0)</f>
        <v>#N/A</v>
      </c>
    </row>
    <row r="338" spans="17:36" ht="13.5">
      <c r="Q338" s="171">
        <f t="shared" si="45"/>
        <v>1</v>
      </c>
      <c r="R338" s="172">
        <f t="shared" si="46"/>
        <v>0</v>
      </c>
      <c r="S338" s="140"/>
      <c r="T338" s="140"/>
      <c r="U338" s="140"/>
      <c r="V338" s="173"/>
      <c r="W338" s="140"/>
      <c r="X338" s="140"/>
      <c r="AB338" s="140" t="e">
        <f t="shared" si="47"/>
        <v>#N/A</v>
      </c>
      <c r="AC338" s="140" t="str">
        <f t="shared" si="48"/>
        <v>黎德树20171129</v>
      </c>
      <c r="AD338" s="175" t="s">
        <v>903</v>
      </c>
      <c r="AE338" s="175" t="s">
        <v>786</v>
      </c>
      <c r="AF338" s="175" t="s">
        <v>800</v>
      </c>
      <c r="AG338" s="175" t="s">
        <v>46</v>
      </c>
      <c r="AH338" s="140" t="e">
        <f t="shared" si="49"/>
        <v>#N/A</v>
      </c>
      <c r="AI338" s="140" t="e">
        <f>VLOOKUP(C338,'[1]附件 系统外公开招考机关工作人员专业资格条件'!$H$4:$H$6155,1,0)</f>
        <v>#N/A</v>
      </c>
      <c r="AJ338" s="140" t="e">
        <f>VLOOKUP(D338,'[1]附件 系统外公开招考机关工作人员专业资格条件'!$I$4:$I$6155,1,0)</f>
        <v>#N/A</v>
      </c>
    </row>
    <row r="339" spans="17:36" ht="13.5">
      <c r="Q339" s="171">
        <f t="shared" si="45"/>
        <v>1</v>
      </c>
      <c r="R339" s="172">
        <f t="shared" si="46"/>
        <v>0</v>
      </c>
      <c r="S339" s="140"/>
      <c r="T339" s="140"/>
      <c r="U339" s="140"/>
      <c r="V339" s="173"/>
      <c r="W339" s="140"/>
      <c r="X339" s="140"/>
      <c r="AB339" s="140" t="e">
        <f t="shared" si="47"/>
        <v>#N/A</v>
      </c>
      <c r="AC339" s="140" t="str">
        <f t="shared" si="48"/>
        <v>潘志荣20181101</v>
      </c>
      <c r="AD339" s="175" t="s">
        <v>655</v>
      </c>
      <c r="AE339" s="175" t="s">
        <v>44</v>
      </c>
      <c r="AF339" s="175" t="s">
        <v>904</v>
      </c>
      <c r="AG339" s="175">
        <v>4.35</v>
      </c>
      <c r="AH339" s="140" t="e">
        <f t="shared" si="49"/>
        <v>#N/A</v>
      </c>
      <c r="AI339" s="140" t="e">
        <f>VLOOKUP(C339,'[1]附件 系统外公开招考机关工作人员专业资格条件'!$H$4:$H$6155,1,0)</f>
        <v>#N/A</v>
      </c>
      <c r="AJ339" s="140" t="e">
        <f>VLOOKUP(D339,'[1]附件 系统外公开招考机关工作人员专业资格条件'!$I$4:$I$6155,1,0)</f>
        <v>#N/A</v>
      </c>
    </row>
    <row r="340" spans="17:36" ht="13.5">
      <c r="Q340" s="171">
        <f t="shared" si="45"/>
        <v>1</v>
      </c>
      <c r="R340" s="172">
        <f t="shared" si="46"/>
        <v>0</v>
      </c>
      <c r="S340" s="140"/>
      <c r="T340" s="140"/>
      <c r="U340" s="140"/>
      <c r="V340" s="173"/>
      <c r="W340" s="140"/>
      <c r="X340" s="140"/>
      <c r="AB340" s="140" t="e">
        <f t="shared" si="47"/>
        <v>#N/A</v>
      </c>
      <c r="AC340" s="140" t="str">
        <f t="shared" si="48"/>
        <v>江爱成20171019</v>
      </c>
      <c r="AD340" s="175" t="s">
        <v>905</v>
      </c>
      <c r="AE340" s="175" t="s">
        <v>122</v>
      </c>
      <c r="AF340" s="175" t="s">
        <v>906</v>
      </c>
      <c r="AG340" s="175" t="s">
        <v>46</v>
      </c>
      <c r="AH340" s="140" t="e">
        <f t="shared" si="49"/>
        <v>#N/A</v>
      </c>
      <c r="AI340" s="140" t="e">
        <f>VLOOKUP(C340,'[1]附件 系统外公开招考机关工作人员专业资格条件'!$H$4:$H$6155,1,0)</f>
        <v>#N/A</v>
      </c>
      <c r="AJ340" s="140" t="e">
        <f>VLOOKUP(D340,'[1]附件 系统外公开招考机关工作人员专业资格条件'!$I$4:$I$6155,1,0)</f>
        <v>#N/A</v>
      </c>
    </row>
    <row r="341" spans="17:36" ht="13.5">
      <c r="Q341" s="171">
        <f t="shared" si="45"/>
        <v>1</v>
      </c>
      <c r="R341" s="172">
        <f t="shared" si="46"/>
        <v>0</v>
      </c>
      <c r="S341" s="140"/>
      <c r="T341" s="140"/>
      <c r="U341" s="140"/>
      <c r="V341" s="173"/>
      <c r="W341" s="140"/>
      <c r="X341" s="140"/>
      <c r="AB341" s="140" t="e">
        <f t="shared" si="47"/>
        <v>#N/A</v>
      </c>
      <c r="AC341" s="140" t="str">
        <f t="shared" si="48"/>
        <v>王守一20171106</v>
      </c>
      <c r="AD341" s="175" t="s">
        <v>907</v>
      </c>
      <c r="AE341" s="175" t="s">
        <v>786</v>
      </c>
      <c r="AF341" s="175" t="s">
        <v>796</v>
      </c>
      <c r="AG341" s="175" t="s">
        <v>46</v>
      </c>
      <c r="AH341" s="140" t="e">
        <f t="shared" si="49"/>
        <v>#N/A</v>
      </c>
      <c r="AI341" s="140" t="e">
        <f>VLOOKUP(C341,'[1]附件 系统外公开招考机关工作人员专业资格条件'!$H$4:$H$6155,1,0)</f>
        <v>#N/A</v>
      </c>
      <c r="AJ341" s="140" t="e">
        <f>VLOOKUP(D341,'[1]附件 系统外公开招考机关工作人员专业资格条件'!$I$4:$I$6155,1,0)</f>
        <v>#N/A</v>
      </c>
    </row>
    <row r="342" spans="17:36" ht="13.5">
      <c r="Q342" s="171">
        <f t="shared" si="45"/>
        <v>1</v>
      </c>
      <c r="R342" s="172">
        <f t="shared" si="46"/>
        <v>0</v>
      </c>
      <c r="S342" s="140"/>
      <c r="T342" s="140"/>
      <c r="U342" s="140"/>
      <c r="V342" s="173"/>
      <c r="W342" s="140"/>
      <c r="X342" s="140"/>
      <c r="AB342" s="140" t="e">
        <f t="shared" si="47"/>
        <v>#N/A</v>
      </c>
      <c r="AC342" s="140" t="str">
        <f t="shared" si="48"/>
        <v>付为忠20171106</v>
      </c>
      <c r="AD342" s="175" t="s">
        <v>908</v>
      </c>
      <c r="AE342" s="175" t="s">
        <v>786</v>
      </c>
      <c r="AF342" s="175" t="s">
        <v>796</v>
      </c>
      <c r="AG342" s="175" t="s">
        <v>46</v>
      </c>
      <c r="AH342" s="140" t="e">
        <f t="shared" si="49"/>
        <v>#N/A</v>
      </c>
      <c r="AI342" s="140" t="e">
        <f>VLOOKUP(C342,'[1]附件 系统外公开招考机关工作人员专业资格条件'!$H$4:$H$6155,1,0)</f>
        <v>#N/A</v>
      </c>
      <c r="AJ342" s="140" t="e">
        <f>VLOOKUP(D342,'[1]附件 系统外公开招考机关工作人员专业资格条件'!$I$4:$I$6155,1,0)</f>
        <v>#N/A</v>
      </c>
    </row>
    <row r="343" spans="17:36" ht="13.5">
      <c r="Q343" s="171">
        <f t="shared" si="45"/>
        <v>1</v>
      </c>
      <c r="R343" s="172">
        <f t="shared" si="46"/>
        <v>0</v>
      </c>
      <c r="S343" s="140"/>
      <c r="T343" s="140"/>
      <c r="U343" s="140"/>
      <c r="V343" s="173"/>
      <c r="W343" s="140"/>
      <c r="X343" s="140"/>
      <c r="AB343" s="140" t="e">
        <f t="shared" si="47"/>
        <v>#N/A</v>
      </c>
      <c r="AC343" s="140" t="str">
        <f t="shared" si="48"/>
        <v>李年平20171129</v>
      </c>
      <c r="AD343" s="175" t="s">
        <v>909</v>
      </c>
      <c r="AE343" s="175" t="s">
        <v>786</v>
      </c>
      <c r="AF343" s="175" t="s">
        <v>800</v>
      </c>
      <c r="AG343" s="175" t="s">
        <v>46</v>
      </c>
      <c r="AH343" s="140" t="e">
        <f t="shared" si="49"/>
        <v>#N/A</v>
      </c>
      <c r="AI343" s="140" t="e">
        <f>VLOOKUP(C343,'[1]附件 系统外公开招考机关工作人员专业资格条件'!$H$4:$H$6155,1,0)</f>
        <v>#N/A</v>
      </c>
      <c r="AJ343" s="140" t="e">
        <f>VLOOKUP(D343,'[1]附件 系统外公开招考机关工作人员专业资格条件'!$I$4:$I$6155,1,0)</f>
        <v>#N/A</v>
      </c>
    </row>
    <row r="344" spans="17:36" ht="13.5">
      <c r="Q344" s="171">
        <f t="shared" si="45"/>
        <v>1</v>
      </c>
      <c r="R344" s="172">
        <f t="shared" si="46"/>
        <v>0</v>
      </c>
      <c r="S344" s="140"/>
      <c r="T344" s="140"/>
      <c r="U344" s="140"/>
      <c r="V344" s="173"/>
      <c r="W344" s="140"/>
      <c r="X344" s="140"/>
      <c r="AB344" s="140" t="e">
        <f t="shared" si="47"/>
        <v>#N/A</v>
      </c>
      <c r="AC344" s="140" t="str">
        <f t="shared" si="48"/>
        <v>李际全20171130</v>
      </c>
      <c r="AD344" s="175" t="s">
        <v>910</v>
      </c>
      <c r="AE344" s="175" t="s">
        <v>786</v>
      </c>
      <c r="AF344" s="175" t="s">
        <v>911</v>
      </c>
      <c r="AG344" s="175" t="s">
        <v>46</v>
      </c>
      <c r="AH344" s="140" t="e">
        <f t="shared" si="49"/>
        <v>#N/A</v>
      </c>
      <c r="AI344" s="140" t="e">
        <f>VLOOKUP(C344,'[1]附件 系统外公开招考机关工作人员专业资格条件'!$H$4:$H$6155,1,0)</f>
        <v>#N/A</v>
      </c>
      <c r="AJ344" s="140" t="e">
        <f>VLOOKUP(D344,'[1]附件 系统外公开招考机关工作人员专业资格条件'!$I$4:$I$6155,1,0)</f>
        <v>#N/A</v>
      </c>
    </row>
    <row r="345" spans="17:36" ht="13.5">
      <c r="Q345" s="171">
        <f t="shared" si="45"/>
        <v>1</v>
      </c>
      <c r="R345" s="172">
        <f t="shared" si="46"/>
        <v>0</v>
      </c>
      <c r="S345" s="140"/>
      <c r="T345" s="140"/>
      <c r="U345" s="140"/>
      <c r="V345" s="173"/>
      <c r="W345" s="140"/>
      <c r="X345" s="140"/>
      <c r="AB345" s="140" t="e">
        <f t="shared" si="47"/>
        <v>#N/A</v>
      </c>
      <c r="AC345" s="140" t="str">
        <f t="shared" si="48"/>
        <v>罗进学20171130</v>
      </c>
      <c r="AD345" s="175" t="s">
        <v>912</v>
      </c>
      <c r="AE345" s="175" t="s">
        <v>786</v>
      </c>
      <c r="AF345" s="175" t="s">
        <v>911</v>
      </c>
      <c r="AG345" s="175" t="s">
        <v>46</v>
      </c>
      <c r="AH345" s="140" t="e">
        <f t="shared" si="49"/>
        <v>#N/A</v>
      </c>
      <c r="AI345" s="140" t="e">
        <f>VLOOKUP(C345,'[1]附件 系统外公开招考机关工作人员专业资格条件'!$H$4:$H$6155,1,0)</f>
        <v>#N/A</v>
      </c>
      <c r="AJ345" s="140" t="e">
        <f>VLOOKUP(D345,'[1]附件 系统外公开招考机关工作人员专业资格条件'!$I$4:$I$6155,1,0)</f>
        <v>#N/A</v>
      </c>
    </row>
    <row r="346" spans="17:36" ht="13.5">
      <c r="Q346" s="171">
        <f t="shared" si="45"/>
        <v>1</v>
      </c>
      <c r="R346" s="172">
        <f t="shared" si="46"/>
        <v>0</v>
      </c>
      <c r="S346" s="140"/>
      <c r="T346" s="140"/>
      <c r="U346" s="140"/>
      <c r="V346" s="173"/>
      <c r="W346" s="140"/>
      <c r="X346" s="140"/>
      <c r="AB346" s="140" t="e">
        <f t="shared" si="47"/>
        <v>#N/A</v>
      </c>
      <c r="AC346" s="140" t="str">
        <f t="shared" si="48"/>
        <v>候家奇20180210</v>
      </c>
      <c r="AD346" s="175" t="s">
        <v>913</v>
      </c>
      <c r="AE346" s="175" t="s">
        <v>44</v>
      </c>
      <c r="AF346" s="175" t="s">
        <v>914</v>
      </c>
      <c r="AG346" s="175" t="s">
        <v>46</v>
      </c>
      <c r="AH346" s="140" t="e">
        <f t="shared" si="49"/>
        <v>#N/A</v>
      </c>
      <c r="AI346" s="140" t="e">
        <f>VLOOKUP(C346,'[1]附件 系统外公开招考机关工作人员专业资格条件'!$H$4:$H$6155,1,0)</f>
        <v>#N/A</v>
      </c>
      <c r="AJ346" s="140" t="e">
        <f>VLOOKUP(D346,'[1]附件 系统外公开招考机关工作人员专业资格条件'!$I$4:$I$6155,1,0)</f>
        <v>#N/A</v>
      </c>
    </row>
    <row r="347" spans="17:36" ht="13.5">
      <c r="Q347" s="171">
        <f t="shared" si="45"/>
        <v>1</v>
      </c>
      <c r="R347" s="172">
        <f t="shared" si="46"/>
        <v>0</v>
      </c>
      <c r="S347" s="140"/>
      <c r="T347" s="140"/>
      <c r="U347" s="140"/>
      <c r="V347" s="173"/>
      <c r="W347" s="140"/>
      <c r="X347" s="140"/>
      <c r="AB347" s="140" t="e">
        <f t="shared" si="47"/>
        <v>#N/A</v>
      </c>
      <c r="AC347" s="140" t="str">
        <f t="shared" si="48"/>
        <v>赵阳春20181101</v>
      </c>
      <c r="AD347" s="175" t="s">
        <v>652</v>
      </c>
      <c r="AE347" s="175" t="s">
        <v>122</v>
      </c>
      <c r="AF347" s="175" t="s">
        <v>904</v>
      </c>
      <c r="AG347" s="175">
        <v>4.35</v>
      </c>
      <c r="AH347" s="140" t="e">
        <f t="shared" si="49"/>
        <v>#N/A</v>
      </c>
      <c r="AI347" s="140" t="e">
        <f>VLOOKUP(C347,'[1]附件 系统外公开招考机关工作人员专业资格条件'!$H$4:$H$6155,1,0)</f>
        <v>#N/A</v>
      </c>
      <c r="AJ347" s="140" t="e">
        <f>VLOOKUP(D347,'[1]附件 系统外公开招考机关工作人员专业资格条件'!$I$4:$I$6155,1,0)</f>
        <v>#N/A</v>
      </c>
    </row>
    <row r="348" spans="17:36" ht="13.5">
      <c r="Q348" s="171">
        <f t="shared" si="45"/>
        <v>1</v>
      </c>
      <c r="R348" s="172">
        <f t="shared" si="46"/>
        <v>0</v>
      </c>
      <c r="S348" s="140"/>
      <c r="T348" s="140"/>
      <c r="U348" s="140"/>
      <c r="V348" s="173"/>
      <c r="W348" s="140"/>
      <c r="X348" s="140"/>
      <c r="AB348" s="140" t="e">
        <f t="shared" si="47"/>
        <v>#N/A</v>
      </c>
      <c r="AC348" s="140" t="str">
        <f t="shared" si="48"/>
        <v>余小德20190115</v>
      </c>
      <c r="AD348" s="175" t="s">
        <v>672</v>
      </c>
      <c r="AE348" s="175" t="s">
        <v>122</v>
      </c>
      <c r="AF348" s="175" t="s">
        <v>785</v>
      </c>
      <c r="AG348" s="175" t="s">
        <v>46</v>
      </c>
      <c r="AH348" s="140" t="e">
        <f t="shared" si="49"/>
        <v>#N/A</v>
      </c>
      <c r="AI348" s="140" t="e">
        <f>VLOOKUP(C348,'[1]附件 系统外公开招考机关工作人员专业资格条件'!$H$4:$H$6155,1,0)</f>
        <v>#N/A</v>
      </c>
      <c r="AJ348" s="140" t="e">
        <f>VLOOKUP(D348,'[1]附件 系统外公开招考机关工作人员专业资格条件'!$I$4:$I$6155,1,0)</f>
        <v>#N/A</v>
      </c>
    </row>
    <row r="349" spans="17:36" ht="13.5">
      <c r="Q349" s="171">
        <f t="shared" si="45"/>
        <v>1</v>
      </c>
      <c r="R349" s="172">
        <f t="shared" si="46"/>
        <v>0</v>
      </c>
      <c r="S349" s="140"/>
      <c r="T349" s="140"/>
      <c r="U349" s="140"/>
      <c r="V349" s="173"/>
      <c r="W349" s="140"/>
      <c r="X349" s="140"/>
      <c r="AB349" s="140" t="e">
        <f t="shared" si="47"/>
        <v>#N/A</v>
      </c>
      <c r="AC349" s="140" t="str">
        <f t="shared" si="48"/>
        <v>黄求成20180530</v>
      </c>
      <c r="AD349" s="175" t="s">
        <v>628</v>
      </c>
      <c r="AE349" s="175" t="s">
        <v>641</v>
      </c>
      <c r="AF349" s="175" t="s">
        <v>915</v>
      </c>
      <c r="AG349" s="175" t="s">
        <v>46</v>
      </c>
      <c r="AH349" s="140" t="e">
        <f t="shared" si="49"/>
        <v>#N/A</v>
      </c>
      <c r="AI349" s="140" t="e">
        <f>VLOOKUP(C349,'[1]附件 系统外公开招考机关工作人员专业资格条件'!$H$4:$H$6155,1,0)</f>
        <v>#N/A</v>
      </c>
      <c r="AJ349" s="140" t="e">
        <f>VLOOKUP(D349,'[1]附件 系统外公开招考机关工作人员专业资格条件'!$I$4:$I$6155,1,0)</f>
        <v>#N/A</v>
      </c>
    </row>
    <row r="350" spans="17:36" ht="13.5">
      <c r="Q350" s="171">
        <f t="shared" si="45"/>
        <v>1</v>
      </c>
      <c r="R350" s="172">
        <f t="shared" si="46"/>
        <v>0</v>
      </c>
      <c r="S350" s="140"/>
      <c r="T350" s="140"/>
      <c r="U350" s="140"/>
      <c r="V350" s="173"/>
      <c r="W350" s="140"/>
      <c r="X350" s="140"/>
      <c r="AB350" s="140" t="e">
        <f t="shared" si="47"/>
        <v>#N/A</v>
      </c>
      <c r="AC350" s="140" t="str">
        <f t="shared" si="48"/>
        <v>裴运锋20170209</v>
      </c>
      <c r="AD350" s="175" t="s">
        <v>916</v>
      </c>
      <c r="AE350" s="175" t="s">
        <v>44</v>
      </c>
      <c r="AF350" s="175" t="s">
        <v>917</v>
      </c>
      <c r="AG350" s="175" t="s">
        <v>46</v>
      </c>
      <c r="AH350" s="140" t="e">
        <f t="shared" si="49"/>
        <v>#N/A</v>
      </c>
      <c r="AI350" s="140" t="e">
        <f>VLOOKUP(C350,'[1]附件 系统外公开招考机关工作人员专业资格条件'!$H$4:$H$6155,1,0)</f>
        <v>#N/A</v>
      </c>
      <c r="AJ350" s="140" t="e">
        <f>VLOOKUP(D350,'[1]附件 系统外公开招考机关工作人员专业资格条件'!$I$4:$I$6155,1,0)</f>
        <v>#N/A</v>
      </c>
    </row>
    <row r="351" spans="17:36" ht="13.5">
      <c r="Q351" s="171">
        <f t="shared" si="45"/>
        <v>1</v>
      </c>
      <c r="R351" s="172">
        <f t="shared" si="46"/>
        <v>0</v>
      </c>
      <c r="S351" s="140"/>
      <c r="T351" s="140"/>
      <c r="U351" s="140"/>
      <c r="V351" s="173"/>
      <c r="W351" s="140"/>
      <c r="X351" s="140"/>
      <c r="AB351" s="140" t="e">
        <f t="shared" si="47"/>
        <v>#N/A</v>
      </c>
      <c r="AC351" s="140" t="str">
        <f t="shared" si="48"/>
        <v>杨丹桂20171017</v>
      </c>
      <c r="AD351" s="175" t="s">
        <v>729</v>
      </c>
      <c r="AE351" s="175" t="s">
        <v>44</v>
      </c>
      <c r="AF351" s="175" t="s">
        <v>749</v>
      </c>
      <c r="AG351" s="175" t="s">
        <v>46</v>
      </c>
      <c r="AH351" s="140" t="e">
        <f t="shared" si="49"/>
        <v>#N/A</v>
      </c>
      <c r="AI351" s="140" t="e">
        <f>VLOOKUP(C351,'[1]附件 系统外公开招考机关工作人员专业资格条件'!$H$4:$H$6155,1,0)</f>
        <v>#N/A</v>
      </c>
      <c r="AJ351" s="140" t="e">
        <f>VLOOKUP(D351,'[1]附件 系统外公开招考机关工作人员专业资格条件'!$I$4:$I$6155,1,0)</f>
        <v>#N/A</v>
      </c>
    </row>
    <row r="352" spans="17:36" ht="13.5">
      <c r="Q352" s="171">
        <f t="shared" si="45"/>
        <v>1</v>
      </c>
      <c r="R352" s="172">
        <f t="shared" si="46"/>
        <v>0</v>
      </c>
      <c r="S352" s="140"/>
      <c r="T352" s="140"/>
      <c r="U352" s="140"/>
      <c r="V352" s="173"/>
      <c r="W352" s="140"/>
      <c r="X352" s="140"/>
      <c r="AB352" s="140" t="e">
        <f t="shared" si="47"/>
        <v>#N/A</v>
      </c>
      <c r="AC352" s="140" t="str">
        <f t="shared" si="48"/>
        <v>王兵20171027</v>
      </c>
      <c r="AD352" s="175" t="s">
        <v>918</v>
      </c>
      <c r="AE352" s="175" t="s">
        <v>44</v>
      </c>
      <c r="AF352" s="175" t="s">
        <v>90</v>
      </c>
      <c r="AG352" s="175" t="s">
        <v>46</v>
      </c>
      <c r="AH352" s="140" t="e">
        <f t="shared" si="49"/>
        <v>#N/A</v>
      </c>
      <c r="AI352" s="140" t="e">
        <f>VLOOKUP(C352,'[1]附件 系统外公开招考机关工作人员专业资格条件'!$H$4:$H$6155,1,0)</f>
        <v>#N/A</v>
      </c>
      <c r="AJ352" s="140" t="e">
        <f>VLOOKUP(D352,'[1]附件 系统外公开招考机关工作人员专业资格条件'!$I$4:$I$6155,1,0)</f>
        <v>#N/A</v>
      </c>
    </row>
    <row r="353" spans="17:36" ht="13.5">
      <c r="Q353" s="171">
        <f t="shared" si="45"/>
        <v>1</v>
      </c>
      <c r="R353" s="172">
        <f t="shared" si="46"/>
        <v>0</v>
      </c>
      <c r="S353" s="140"/>
      <c r="T353" s="140"/>
      <c r="U353" s="140"/>
      <c r="V353" s="173"/>
      <c r="W353" s="140"/>
      <c r="X353" s="140"/>
      <c r="AB353" s="140" t="e">
        <f t="shared" si="47"/>
        <v>#N/A</v>
      </c>
      <c r="AC353" s="140" t="str">
        <f t="shared" si="48"/>
        <v>余泽义20171101</v>
      </c>
      <c r="AD353" s="175" t="s">
        <v>919</v>
      </c>
      <c r="AE353" s="175" t="s">
        <v>786</v>
      </c>
      <c r="AF353" s="175" t="s">
        <v>277</v>
      </c>
      <c r="AG353" s="175" t="s">
        <v>46</v>
      </c>
      <c r="AH353" s="140" t="e">
        <f t="shared" si="49"/>
        <v>#N/A</v>
      </c>
      <c r="AI353" s="140" t="e">
        <f>VLOOKUP(C353,'[1]附件 系统外公开招考机关工作人员专业资格条件'!$H$4:$H$6155,1,0)</f>
        <v>#N/A</v>
      </c>
      <c r="AJ353" s="140" t="e">
        <f>VLOOKUP(D353,'[1]附件 系统外公开招考机关工作人员专业资格条件'!$I$4:$I$6155,1,0)</f>
        <v>#N/A</v>
      </c>
    </row>
    <row r="354" spans="17:36" ht="13.5">
      <c r="Q354" s="171">
        <f t="shared" si="45"/>
        <v>1</v>
      </c>
      <c r="R354" s="172">
        <f t="shared" si="46"/>
        <v>0</v>
      </c>
      <c r="S354" s="140"/>
      <c r="T354" s="140"/>
      <c r="U354" s="140"/>
      <c r="V354" s="173"/>
      <c r="W354" s="140"/>
      <c r="X354" s="140"/>
      <c r="AB354" s="140" t="e">
        <f t="shared" si="47"/>
        <v>#N/A</v>
      </c>
      <c r="AC354" s="140" t="str">
        <f t="shared" si="48"/>
        <v>李志华20171101</v>
      </c>
      <c r="AD354" s="175" t="s">
        <v>920</v>
      </c>
      <c r="AE354" s="175" t="s">
        <v>44</v>
      </c>
      <c r="AF354" s="175" t="s">
        <v>277</v>
      </c>
      <c r="AG354" s="175" t="s">
        <v>46</v>
      </c>
      <c r="AH354" s="140" t="e">
        <f t="shared" si="49"/>
        <v>#N/A</v>
      </c>
      <c r="AI354" s="140" t="e">
        <f>VLOOKUP(C354,'[1]附件 系统外公开招考机关工作人员专业资格条件'!$H$4:$H$6155,1,0)</f>
        <v>#N/A</v>
      </c>
      <c r="AJ354" s="140" t="e">
        <f>VLOOKUP(D354,'[1]附件 系统外公开招考机关工作人员专业资格条件'!$I$4:$I$6155,1,0)</f>
        <v>#N/A</v>
      </c>
    </row>
    <row r="355" spans="17:36" ht="13.5">
      <c r="Q355" s="171">
        <f t="shared" si="45"/>
        <v>1</v>
      </c>
      <c r="R355" s="172">
        <f t="shared" si="46"/>
        <v>0</v>
      </c>
      <c r="S355" s="140"/>
      <c r="T355" s="140"/>
      <c r="U355" s="140"/>
      <c r="V355" s="173"/>
      <c r="W355" s="140"/>
      <c r="X355" s="140"/>
      <c r="AB355" s="140" t="e">
        <f t="shared" si="47"/>
        <v>#N/A</v>
      </c>
      <c r="AC355" s="140" t="str">
        <f t="shared" si="48"/>
        <v>王淑云20171102</v>
      </c>
      <c r="AD355" s="175" t="s">
        <v>921</v>
      </c>
      <c r="AE355" s="175" t="s">
        <v>122</v>
      </c>
      <c r="AF355" s="175" t="s">
        <v>470</v>
      </c>
      <c r="AG355" s="175" t="s">
        <v>46</v>
      </c>
      <c r="AH355" s="140" t="e">
        <f t="shared" si="49"/>
        <v>#N/A</v>
      </c>
      <c r="AI355" s="140" t="e">
        <f>VLOOKUP(C355,'[1]附件 系统外公开招考机关工作人员专业资格条件'!$H$4:$H$6155,1,0)</f>
        <v>#N/A</v>
      </c>
      <c r="AJ355" s="140" t="e">
        <f>VLOOKUP(D355,'[1]附件 系统外公开招考机关工作人员专业资格条件'!$I$4:$I$6155,1,0)</f>
        <v>#N/A</v>
      </c>
    </row>
    <row r="356" spans="17:36" ht="13.5">
      <c r="Q356" s="171">
        <f t="shared" si="45"/>
        <v>1</v>
      </c>
      <c r="R356" s="172">
        <f t="shared" si="46"/>
        <v>0</v>
      </c>
      <c r="S356" s="140"/>
      <c r="T356" s="140"/>
      <c r="U356" s="140"/>
      <c r="V356" s="173"/>
      <c r="W356" s="140"/>
      <c r="X356" s="140"/>
      <c r="AB356" s="140" t="e">
        <f t="shared" si="47"/>
        <v>#N/A</v>
      </c>
      <c r="AC356" s="140" t="str">
        <f t="shared" si="48"/>
        <v>胡小祥20171102</v>
      </c>
      <c r="AD356" s="175" t="s">
        <v>607</v>
      </c>
      <c r="AE356" s="175" t="s">
        <v>715</v>
      </c>
      <c r="AF356" s="175" t="s">
        <v>470</v>
      </c>
      <c r="AG356" s="175" t="s">
        <v>42</v>
      </c>
      <c r="AH356" s="140" t="e">
        <f t="shared" si="49"/>
        <v>#N/A</v>
      </c>
      <c r="AI356" s="140" t="e">
        <f>VLOOKUP(C356,'[1]附件 系统外公开招考机关工作人员专业资格条件'!$H$4:$H$6155,1,0)</f>
        <v>#N/A</v>
      </c>
      <c r="AJ356" s="140" t="e">
        <f>VLOOKUP(D356,'[1]附件 系统外公开招考机关工作人员专业资格条件'!$I$4:$I$6155,1,0)</f>
        <v>#N/A</v>
      </c>
    </row>
    <row r="357" spans="17:36" ht="13.5">
      <c r="Q357" s="171">
        <f t="shared" si="45"/>
        <v>1</v>
      </c>
      <c r="R357" s="172">
        <f t="shared" si="46"/>
        <v>0</v>
      </c>
      <c r="S357" s="140"/>
      <c r="T357" s="140"/>
      <c r="U357" s="140"/>
      <c r="V357" s="173"/>
      <c r="W357" s="140"/>
      <c r="X357" s="140"/>
      <c r="AB357" s="140" t="e">
        <f t="shared" si="47"/>
        <v>#N/A</v>
      </c>
      <c r="AC357" s="140" t="str">
        <f t="shared" si="48"/>
        <v>方立元20171106</v>
      </c>
      <c r="AD357" s="175" t="s">
        <v>922</v>
      </c>
      <c r="AE357" s="175" t="s">
        <v>786</v>
      </c>
      <c r="AF357" s="175" t="s">
        <v>796</v>
      </c>
      <c r="AG357" s="175" t="s">
        <v>46</v>
      </c>
      <c r="AH357" s="140" t="e">
        <f t="shared" si="49"/>
        <v>#N/A</v>
      </c>
      <c r="AI357" s="140" t="e">
        <f>VLOOKUP(C357,'[1]附件 系统外公开招考机关工作人员专业资格条件'!$H$4:$H$6155,1,0)</f>
        <v>#N/A</v>
      </c>
      <c r="AJ357" s="140" t="e">
        <f>VLOOKUP(D357,'[1]附件 系统外公开招考机关工作人员专业资格条件'!$I$4:$I$6155,1,0)</f>
        <v>#N/A</v>
      </c>
    </row>
    <row r="358" spans="17:36" ht="13.5">
      <c r="Q358" s="171">
        <f t="shared" si="45"/>
        <v>1</v>
      </c>
      <c r="R358" s="172">
        <f t="shared" si="46"/>
        <v>0</v>
      </c>
      <c r="S358" s="140"/>
      <c r="T358" s="140"/>
      <c r="U358" s="140"/>
      <c r="V358" s="173"/>
      <c r="W358" s="140"/>
      <c r="X358" s="140"/>
      <c r="AB358" s="140" t="e">
        <f t="shared" si="47"/>
        <v>#N/A</v>
      </c>
      <c r="AC358" s="140" t="str">
        <f t="shared" si="48"/>
        <v>胡楠20171108</v>
      </c>
      <c r="AD358" s="175" t="s">
        <v>923</v>
      </c>
      <c r="AE358" s="175" t="s">
        <v>715</v>
      </c>
      <c r="AF358" s="175" t="s">
        <v>480</v>
      </c>
      <c r="AG358" s="175" t="s">
        <v>46</v>
      </c>
      <c r="AH358" s="140" t="e">
        <f t="shared" si="49"/>
        <v>#N/A</v>
      </c>
      <c r="AI358" s="140" t="e">
        <f>VLOOKUP(C358,'[1]附件 系统外公开招考机关工作人员专业资格条件'!$H$4:$H$6155,1,0)</f>
        <v>#N/A</v>
      </c>
      <c r="AJ358" s="140" t="e">
        <f>VLOOKUP(D358,'[1]附件 系统外公开招考机关工作人员专业资格条件'!$I$4:$I$6155,1,0)</f>
        <v>#N/A</v>
      </c>
    </row>
    <row r="359" spans="17:36" ht="13.5">
      <c r="Q359" s="171">
        <f t="shared" si="45"/>
        <v>1</v>
      </c>
      <c r="R359" s="172">
        <f t="shared" si="46"/>
        <v>0</v>
      </c>
      <c r="S359" s="140"/>
      <c r="T359" s="140"/>
      <c r="U359" s="140"/>
      <c r="V359" s="173"/>
      <c r="W359" s="140"/>
      <c r="X359" s="140"/>
      <c r="AB359" s="140" t="e">
        <f t="shared" si="47"/>
        <v>#N/A</v>
      </c>
      <c r="AC359" s="140" t="str">
        <f t="shared" si="48"/>
        <v>余小德20171111</v>
      </c>
      <c r="AD359" s="175" t="s">
        <v>672</v>
      </c>
      <c r="AE359" s="175" t="s">
        <v>122</v>
      </c>
      <c r="AF359" s="175" t="s">
        <v>838</v>
      </c>
      <c r="AG359" s="175" t="s">
        <v>46</v>
      </c>
      <c r="AH359" s="140" t="e">
        <f t="shared" si="49"/>
        <v>#N/A</v>
      </c>
      <c r="AI359" s="140" t="e">
        <f>VLOOKUP(C359,'[1]附件 系统外公开招考机关工作人员专业资格条件'!$H$4:$H$6155,1,0)</f>
        <v>#N/A</v>
      </c>
      <c r="AJ359" s="140" t="e">
        <f>VLOOKUP(D359,'[1]附件 系统外公开招考机关工作人员专业资格条件'!$I$4:$I$6155,1,0)</f>
        <v>#N/A</v>
      </c>
    </row>
    <row r="360" spans="17:36" ht="13.5">
      <c r="Q360" s="171">
        <f t="shared" si="45"/>
        <v>1</v>
      </c>
      <c r="R360" s="172">
        <f t="shared" si="46"/>
        <v>0</v>
      </c>
      <c r="S360" s="140"/>
      <c r="T360" s="140"/>
      <c r="U360" s="140"/>
      <c r="V360" s="173"/>
      <c r="W360" s="140"/>
      <c r="X360" s="140"/>
      <c r="AB360" s="140" t="e">
        <f t="shared" si="47"/>
        <v>#N/A</v>
      </c>
      <c r="AC360" s="140" t="str">
        <f t="shared" si="48"/>
        <v>季杰文20171115</v>
      </c>
      <c r="AD360" s="175" t="s">
        <v>924</v>
      </c>
      <c r="AE360" s="175" t="s">
        <v>715</v>
      </c>
      <c r="AF360" s="175" t="s">
        <v>397</v>
      </c>
      <c r="AG360" s="175" t="s">
        <v>46</v>
      </c>
      <c r="AH360" s="140" t="e">
        <f t="shared" si="49"/>
        <v>#N/A</v>
      </c>
      <c r="AI360" s="140" t="e">
        <f>VLOOKUP(C360,'[1]附件 系统外公开招考机关工作人员专业资格条件'!$H$4:$H$6155,1,0)</f>
        <v>#N/A</v>
      </c>
      <c r="AJ360" s="140" t="e">
        <f>VLOOKUP(D360,'[1]附件 系统外公开招考机关工作人员专业资格条件'!$I$4:$I$6155,1,0)</f>
        <v>#N/A</v>
      </c>
    </row>
    <row r="361" spans="17:36" ht="13.5">
      <c r="Q361" s="171">
        <f t="shared" si="45"/>
        <v>1</v>
      </c>
      <c r="R361" s="172">
        <f t="shared" si="46"/>
        <v>0</v>
      </c>
      <c r="S361" s="140"/>
      <c r="T361" s="140"/>
      <c r="U361" s="140"/>
      <c r="V361" s="173"/>
      <c r="W361" s="140"/>
      <c r="X361" s="140"/>
      <c r="AB361" s="140" t="e">
        <f t="shared" si="47"/>
        <v>#N/A</v>
      </c>
      <c r="AC361" s="140" t="str">
        <f t="shared" si="48"/>
        <v>陈湘明20171120</v>
      </c>
      <c r="AD361" s="175" t="s">
        <v>925</v>
      </c>
      <c r="AE361" s="175" t="s">
        <v>786</v>
      </c>
      <c r="AF361" s="175" t="s">
        <v>137</v>
      </c>
      <c r="AG361" s="175" t="s">
        <v>46</v>
      </c>
      <c r="AH361" s="140" t="e">
        <f t="shared" si="49"/>
        <v>#N/A</v>
      </c>
      <c r="AI361" s="140" t="e">
        <f>VLOOKUP(C361,'[1]附件 系统外公开招考机关工作人员专业资格条件'!$H$4:$H$6155,1,0)</f>
        <v>#N/A</v>
      </c>
      <c r="AJ361" s="140" t="e">
        <f>VLOOKUP(D361,'[1]附件 系统外公开招考机关工作人员专业资格条件'!$I$4:$I$6155,1,0)</f>
        <v>#N/A</v>
      </c>
    </row>
    <row r="362" spans="17:36" ht="13.5">
      <c r="Q362" s="171">
        <f t="shared" si="45"/>
        <v>1</v>
      </c>
      <c r="R362" s="172">
        <f t="shared" si="46"/>
        <v>0</v>
      </c>
      <c r="S362" s="140"/>
      <c r="T362" s="140"/>
      <c r="U362" s="140"/>
      <c r="V362" s="173"/>
      <c r="W362" s="140"/>
      <c r="X362" s="140"/>
      <c r="AB362" s="140" t="e">
        <f t="shared" si="47"/>
        <v>#N/A</v>
      </c>
      <c r="AC362" s="140" t="str">
        <f t="shared" si="48"/>
        <v>方得华20171120</v>
      </c>
      <c r="AD362" s="175" t="s">
        <v>926</v>
      </c>
      <c r="AE362" s="175" t="s">
        <v>715</v>
      </c>
      <c r="AF362" s="175" t="s">
        <v>137</v>
      </c>
      <c r="AG362" s="175" t="s">
        <v>46</v>
      </c>
      <c r="AH362" s="140" t="e">
        <f t="shared" si="49"/>
        <v>#N/A</v>
      </c>
      <c r="AI362" s="140" t="e">
        <f>VLOOKUP(C362,'[1]附件 系统外公开招考机关工作人员专业资格条件'!$H$4:$H$6155,1,0)</f>
        <v>#N/A</v>
      </c>
      <c r="AJ362" s="140" t="e">
        <f>VLOOKUP(D362,'[1]附件 系统外公开招考机关工作人员专业资格条件'!$I$4:$I$6155,1,0)</f>
        <v>#N/A</v>
      </c>
    </row>
    <row r="363" spans="17:36" ht="13.5">
      <c r="Q363" s="171">
        <f t="shared" si="45"/>
        <v>1</v>
      </c>
      <c r="R363" s="172">
        <f t="shared" si="46"/>
        <v>0</v>
      </c>
      <c r="S363" s="140"/>
      <c r="T363" s="140"/>
      <c r="U363" s="140"/>
      <c r="V363" s="173"/>
      <c r="W363" s="140"/>
      <c r="X363" s="140"/>
      <c r="AB363" s="140" t="e">
        <f t="shared" si="47"/>
        <v>#N/A</v>
      </c>
      <c r="AC363" s="140" t="str">
        <f t="shared" si="48"/>
        <v>王守彪20171122</v>
      </c>
      <c r="AD363" s="175" t="s">
        <v>927</v>
      </c>
      <c r="AE363" s="175" t="s">
        <v>786</v>
      </c>
      <c r="AF363" s="175" t="s">
        <v>171</v>
      </c>
      <c r="AG363" s="175" t="s">
        <v>46</v>
      </c>
      <c r="AH363" s="140" t="e">
        <f t="shared" si="49"/>
        <v>#N/A</v>
      </c>
      <c r="AI363" s="140" t="e">
        <f>VLOOKUP(C363,'[1]附件 系统外公开招考机关工作人员专业资格条件'!$H$4:$H$6155,1,0)</f>
        <v>#N/A</v>
      </c>
      <c r="AJ363" s="140" t="e">
        <f>VLOOKUP(D363,'[1]附件 系统外公开招考机关工作人员专业资格条件'!$I$4:$I$6155,1,0)</f>
        <v>#N/A</v>
      </c>
    </row>
    <row r="364" spans="17:36" ht="13.5">
      <c r="Q364" s="171">
        <f t="shared" si="45"/>
        <v>1</v>
      </c>
      <c r="R364" s="172">
        <f t="shared" si="46"/>
        <v>0</v>
      </c>
      <c r="S364" s="140"/>
      <c r="T364" s="140"/>
      <c r="U364" s="140"/>
      <c r="V364" s="173"/>
      <c r="W364" s="140"/>
      <c r="X364" s="140"/>
      <c r="AB364" s="140" t="e">
        <f t="shared" si="47"/>
        <v>#N/A</v>
      </c>
      <c r="AC364" s="140" t="str">
        <f t="shared" si="48"/>
        <v>王佰汉20171123</v>
      </c>
      <c r="AD364" s="175" t="s">
        <v>928</v>
      </c>
      <c r="AE364" s="175" t="s">
        <v>786</v>
      </c>
      <c r="AF364" s="175" t="s">
        <v>929</v>
      </c>
      <c r="AG364" s="175" t="s">
        <v>46</v>
      </c>
      <c r="AH364" s="140" t="e">
        <f t="shared" si="49"/>
        <v>#N/A</v>
      </c>
      <c r="AI364" s="140" t="e">
        <f>VLOOKUP(C364,'[1]附件 系统外公开招考机关工作人员专业资格条件'!$H$4:$H$6155,1,0)</f>
        <v>#N/A</v>
      </c>
      <c r="AJ364" s="140" t="e">
        <f>VLOOKUP(D364,'[1]附件 系统外公开招考机关工作人员专业资格条件'!$I$4:$I$6155,1,0)</f>
        <v>#N/A</v>
      </c>
    </row>
    <row r="365" spans="17:36" ht="13.5">
      <c r="Q365" s="171">
        <f t="shared" si="45"/>
        <v>1</v>
      </c>
      <c r="R365" s="172">
        <f t="shared" si="46"/>
        <v>0</v>
      </c>
      <c r="S365" s="140"/>
      <c r="T365" s="140"/>
      <c r="U365" s="140"/>
      <c r="V365" s="173"/>
      <c r="W365" s="140"/>
      <c r="X365" s="140"/>
      <c r="AB365" s="140" t="e">
        <f t="shared" si="47"/>
        <v>#N/A</v>
      </c>
      <c r="AC365" s="140" t="str">
        <f t="shared" si="48"/>
        <v>吴素华20171127</v>
      </c>
      <c r="AD365" s="175" t="s">
        <v>930</v>
      </c>
      <c r="AE365" s="175" t="s">
        <v>786</v>
      </c>
      <c r="AF365" s="175" t="s">
        <v>798</v>
      </c>
      <c r="AG365" s="175" t="s">
        <v>46</v>
      </c>
      <c r="AH365" s="140" t="e">
        <f t="shared" si="49"/>
        <v>#N/A</v>
      </c>
      <c r="AI365" s="140" t="e">
        <f>VLOOKUP(C365,'[1]附件 系统外公开招考机关工作人员专业资格条件'!$H$4:$H$6155,1,0)</f>
        <v>#N/A</v>
      </c>
      <c r="AJ365" s="140" t="e">
        <f>VLOOKUP(D365,'[1]附件 系统外公开招考机关工作人员专业资格条件'!$I$4:$I$6155,1,0)</f>
        <v>#N/A</v>
      </c>
    </row>
    <row r="366" spans="17:36" ht="13.5">
      <c r="Q366" s="171">
        <f t="shared" si="45"/>
        <v>1</v>
      </c>
      <c r="R366" s="172">
        <f t="shared" si="46"/>
        <v>0</v>
      </c>
      <c r="S366" s="140"/>
      <c r="T366" s="140"/>
      <c r="U366" s="140"/>
      <c r="V366" s="173"/>
      <c r="W366" s="140"/>
      <c r="X366" s="140"/>
      <c r="AB366" s="140" t="e">
        <f t="shared" si="47"/>
        <v>#N/A</v>
      </c>
      <c r="AC366" s="140" t="str">
        <f t="shared" si="48"/>
        <v>黄晓华20171130</v>
      </c>
      <c r="AD366" s="175" t="s">
        <v>931</v>
      </c>
      <c r="AE366" s="175" t="s">
        <v>786</v>
      </c>
      <c r="AF366" s="175" t="s">
        <v>911</v>
      </c>
      <c r="AG366" s="175" t="s">
        <v>46</v>
      </c>
      <c r="AH366" s="140" t="e">
        <f t="shared" si="49"/>
        <v>#N/A</v>
      </c>
      <c r="AI366" s="140" t="e">
        <f>VLOOKUP(C366,'[1]附件 系统外公开招考机关工作人员专业资格条件'!$H$4:$H$6155,1,0)</f>
        <v>#N/A</v>
      </c>
      <c r="AJ366" s="140" t="e">
        <f>VLOOKUP(D366,'[1]附件 系统外公开招考机关工作人员专业资格条件'!$I$4:$I$6155,1,0)</f>
        <v>#N/A</v>
      </c>
    </row>
    <row r="367" spans="17:36" ht="13.5">
      <c r="Q367" s="171">
        <f t="shared" si="45"/>
        <v>1</v>
      </c>
      <c r="R367" s="172">
        <f t="shared" si="46"/>
        <v>0</v>
      </c>
      <c r="S367" s="140"/>
      <c r="T367" s="140"/>
      <c r="U367" s="140"/>
      <c r="V367" s="173"/>
      <c r="W367" s="140"/>
      <c r="X367" s="140"/>
      <c r="AB367" s="140" t="e">
        <f t="shared" si="47"/>
        <v>#N/A</v>
      </c>
      <c r="AC367" s="140" t="str">
        <f t="shared" si="48"/>
        <v>裴运锋20180129</v>
      </c>
      <c r="AD367" s="175" t="s">
        <v>916</v>
      </c>
      <c r="AE367" s="175" t="s">
        <v>44</v>
      </c>
      <c r="AF367" s="175" t="s">
        <v>932</v>
      </c>
      <c r="AG367" s="175" t="s">
        <v>46</v>
      </c>
      <c r="AH367" s="140" t="e">
        <f t="shared" si="49"/>
        <v>#N/A</v>
      </c>
      <c r="AI367" s="140" t="e">
        <f>VLOOKUP(C367,'[1]附件 系统外公开招考机关工作人员专业资格条件'!$H$4:$H$6155,1,0)</f>
        <v>#N/A</v>
      </c>
      <c r="AJ367" s="140" t="e">
        <f>VLOOKUP(D367,'[1]附件 系统外公开招考机关工作人员专业资格条件'!$I$4:$I$6155,1,0)</f>
        <v>#N/A</v>
      </c>
    </row>
    <row r="368" spans="17:36" ht="13.5">
      <c r="Q368" s="171">
        <f t="shared" si="45"/>
        <v>1</v>
      </c>
      <c r="R368" s="172">
        <f t="shared" si="46"/>
        <v>0</v>
      </c>
      <c r="S368" s="140"/>
      <c r="T368" s="140"/>
      <c r="U368" s="140"/>
      <c r="V368" s="173"/>
      <c r="W368" s="140"/>
      <c r="X368" s="140"/>
      <c r="AB368" s="140" t="e">
        <f t="shared" si="47"/>
        <v>#N/A</v>
      </c>
      <c r="AC368" s="140" t="str">
        <f t="shared" si="48"/>
        <v>刘爱萍20170609</v>
      </c>
      <c r="AD368" s="175" t="s">
        <v>933</v>
      </c>
      <c r="AE368" s="175" t="s">
        <v>122</v>
      </c>
      <c r="AF368" s="175" t="s">
        <v>934</v>
      </c>
      <c r="AG368" s="175" t="s">
        <v>42</v>
      </c>
      <c r="AH368" s="140" t="e">
        <f t="shared" si="49"/>
        <v>#N/A</v>
      </c>
      <c r="AI368" s="140" t="e">
        <f>VLOOKUP(C368,'[1]附件 系统外公开招考机关工作人员专业资格条件'!$H$4:$H$6155,1,0)</f>
        <v>#N/A</v>
      </c>
      <c r="AJ368" s="140" t="e">
        <f>VLOOKUP(D368,'[1]附件 系统外公开招考机关工作人员专业资格条件'!$I$4:$I$6155,1,0)</f>
        <v>#N/A</v>
      </c>
    </row>
    <row r="369" spans="17:36" ht="13.5">
      <c r="Q369" s="171">
        <f t="shared" si="45"/>
        <v>1</v>
      </c>
      <c r="R369" s="172">
        <f t="shared" si="46"/>
        <v>0</v>
      </c>
      <c r="S369" s="140"/>
      <c r="T369" s="140"/>
      <c r="U369" s="140"/>
      <c r="V369" s="173"/>
      <c r="W369" s="140"/>
      <c r="X369" s="140"/>
      <c r="AB369" s="140" t="e">
        <f t="shared" si="47"/>
        <v>#N/A</v>
      </c>
      <c r="AC369" s="140" t="str">
        <f t="shared" si="48"/>
        <v>丰慧民20171031</v>
      </c>
      <c r="AD369" s="175" t="s">
        <v>935</v>
      </c>
      <c r="AE369" s="175" t="s">
        <v>122</v>
      </c>
      <c r="AF369" s="175" t="s">
        <v>268</v>
      </c>
      <c r="AG369" s="175" t="s">
        <v>46</v>
      </c>
      <c r="AH369" s="140" t="e">
        <f t="shared" si="49"/>
        <v>#N/A</v>
      </c>
      <c r="AI369" s="140" t="e">
        <f>VLOOKUP(C369,'[1]附件 系统外公开招考机关工作人员专业资格条件'!$H$4:$H$6155,1,0)</f>
        <v>#N/A</v>
      </c>
      <c r="AJ369" s="140" t="e">
        <f>VLOOKUP(D369,'[1]附件 系统外公开招考机关工作人员专业资格条件'!$I$4:$I$6155,1,0)</f>
        <v>#N/A</v>
      </c>
    </row>
    <row r="370" spans="17:36" ht="13.5">
      <c r="Q370" s="171">
        <f t="shared" si="45"/>
        <v>1</v>
      </c>
      <c r="R370" s="172">
        <f t="shared" si="46"/>
        <v>0</v>
      </c>
      <c r="S370" s="140"/>
      <c r="T370" s="140"/>
      <c r="U370" s="140"/>
      <c r="V370" s="173"/>
      <c r="W370" s="140"/>
      <c r="X370" s="140"/>
      <c r="AB370" s="140" t="e">
        <f t="shared" si="47"/>
        <v>#N/A</v>
      </c>
      <c r="AC370" s="140" t="str">
        <f t="shared" si="48"/>
        <v>程斯辉20160829</v>
      </c>
      <c r="AD370" s="175" t="s">
        <v>936</v>
      </c>
      <c r="AE370" s="175" t="s">
        <v>715</v>
      </c>
      <c r="AF370" s="175" t="s">
        <v>937</v>
      </c>
      <c r="AG370" s="175" t="s">
        <v>42</v>
      </c>
      <c r="AH370" s="140" t="e">
        <f t="shared" si="49"/>
        <v>#N/A</v>
      </c>
      <c r="AI370" s="140" t="e">
        <f>VLOOKUP(C370,'[1]附件 系统外公开招考机关工作人员专业资格条件'!$H$4:$H$6155,1,0)</f>
        <v>#N/A</v>
      </c>
      <c r="AJ370" s="140" t="e">
        <f>VLOOKUP(D370,'[1]附件 系统外公开招考机关工作人员专业资格条件'!$I$4:$I$6155,1,0)</f>
        <v>#N/A</v>
      </c>
    </row>
    <row r="371" spans="17:36" ht="13.5">
      <c r="Q371" s="171">
        <f t="shared" si="45"/>
        <v>1</v>
      </c>
      <c r="R371" s="172">
        <f t="shared" si="46"/>
        <v>0</v>
      </c>
      <c r="S371" s="140"/>
      <c r="T371" s="140"/>
      <c r="U371" s="140"/>
      <c r="V371" s="173"/>
      <c r="W371" s="140"/>
      <c r="X371" s="140"/>
      <c r="AB371" s="140" t="e">
        <f t="shared" si="47"/>
        <v>#N/A</v>
      </c>
      <c r="AC371" s="140" t="str">
        <f t="shared" si="48"/>
        <v>曾建华20170908</v>
      </c>
      <c r="AD371" s="175" t="s">
        <v>938</v>
      </c>
      <c r="AE371" s="175" t="s">
        <v>44</v>
      </c>
      <c r="AF371" s="175" t="s">
        <v>804</v>
      </c>
      <c r="AG371" s="175" t="s">
        <v>46</v>
      </c>
      <c r="AH371" s="140" t="e">
        <f t="shared" si="49"/>
        <v>#N/A</v>
      </c>
      <c r="AI371" s="140" t="e">
        <f>VLOOKUP(C371,'[1]附件 系统外公开招考机关工作人员专业资格条件'!$H$4:$H$6155,1,0)</f>
        <v>#N/A</v>
      </c>
      <c r="AJ371" s="140" t="e">
        <f>VLOOKUP(D371,'[1]附件 系统外公开招考机关工作人员专业资格条件'!$I$4:$I$6155,1,0)</f>
        <v>#N/A</v>
      </c>
    </row>
    <row r="372" spans="17:36" ht="13.5">
      <c r="Q372" s="171">
        <f t="shared" si="45"/>
        <v>1</v>
      </c>
      <c r="R372" s="172">
        <f t="shared" si="46"/>
        <v>0</v>
      </c>
      <c r="S372" s="140"/>
      <c r="T372" s="140"/>
      <c r="U372" s="140"/>
      <c r="V372" s="173"/>
      <c r="W372" s="140"/>
      <c r="X372" s="140"/>
      <c r="AB372" s="140" t="e">
        <f t="shared" si="47"/>
        <v>#N/A</v>
      </c>
      <c r="AC372" s="140" t="str">
        <f t="shared" si="48"/>
        <v>刘芳20171030</v>
      </c>
      <c r="AD372" s="175" t="s">
        <v>939</v>
      </c>
      <c r="AE372" s="175" t="s">
        <v>122</v>
      </c>
      <c r="AF372" s="175" t="s">
        <v>266</v>
      </c>
      <c r="AG372" s="175" t="s">
        <v>46</v>
      </c>
      <c r="AH372" s="140" t="e">
        <f t="shared" si="49"/>
        <v>#N/A</v>
      </c>
      <c r="AI372" s="140" t="e">
        <f>VLOOKUP(C372,'[1]附件 系统外公开招考机关工作人员专业资格条件'!$H$4:$H$6155,1,0)</f>
        <v>#N/A</v>
      </c>
      <c r="AJ372" s="140" t="e">
        <f>VLOOKUP(D372,'[1]附件 系统外公开招考机关工作人员专业资格条件'!$I$4:$I$6155,1,0)</f>
        <v>#N/A</v>
      </c>
    </row>
    <row r="373" spans="17:36" ht="13.5">
      <c r="Q373" s="171">
        <f t="shared" si="45"/>
        <v>1</v>
      </c>
      <c r="R373" s="172">
        <f t="shared" si="46"/>
        <v>0</v>
      </c>
      <c r="S373" s="140"/>
      <c r="T373" s="140"/>
      <c r="U373" s="140"/>
      <c r="V373" s="173"/>
      <c r="W373" s="140"/>
      <c r="X373" s="140"/>
      <c r="AB373" s="140" t="e">
        <f t="shared" si="47"/>
        <v>#N/A</v>
      </c>
      <c r="AC373" s="140" t="str">
        <f t="shared" si="48"/>
        <v>周艳辉20171030</v>
      </c>
      <c r="AD373" s="175" t="s">
        <v>940</v>
      </c>
      <c r="AE373" s="175" t="s">
        <v>122</v>
      </c>
      <c r="AF373" s="175" t="s">
        <v>266</v>
      </c>
      <c r="AG373" s="175" t="s">
        <v>46</v>
      </c>
      <c r="AH373" s="140" t="e">
        <f t="shared" si="49"/>
        <v>#N/A</v>
      </c>
      <c r="AI373" s="140" t="e">
        <f>VLOOKUP(C373,'[1]附件 系统外公开招考机关工作人员专业资格条件'!$H$4:$H$6155,1,0)</f>
        <v>#N/A</v>
      </c>
      <c r="AJ373" s="140" t="e">
        <f>VLOOKUP(D373,'[1]附件 系统外公开招考机关工作人员专业资格条件'!$I$4:$I$6155,1,0)</f>
        <v>#N/A</v>
      </c>
    </row>
    <row r="374" spans="17:36" ht="13.5">
      <c r="Q374" s="171">
        <f t="shared" si="45"/>
        <v>1</v>
      </c>
      <c r="R374" s="172">
        <f t="shared" si="46"/>
        <v>0</v>
      </c>
      <c r="S374" s="140"/>
      <c r="T374" s="140"/>
      <c r="U374" s="140"/>
      <c r="V374" s="173"/>
      <c r="W374" s="140"/>
      <c r="X374" s="140"/>
      <c r="AB374" s="140" t="e">
        <f t="shared" si="47"/>
        <v>#N/A</v>
      </c>
      <c r="AC374" s="140" t="str">
        <f t="shared" si="48"/>
        <v>李范兴20171031</v>
      </c>
      <c r="AD374" s="175" t="s">
        <v>941</v>
      </c>
      <c r="AE374" s="175" t="s">
        <v>122</v>
      </c>
      <c r="AF374" s="175" t="s">
        <v>268</v>
      </c>
      <c r="AG374" s="175" t="s">
        <v>46</v>
      </c>
      <c r="AH374" s="140" t="e">
        <f t="shared" si="49"/>
        <v>#N/A</v>
      </c>
      <c r="AI374" s="140" t="e">
        <f>VLOOKUP(C374,'[1]附件 系统外公开招考机关工作人员专业资格条件'!$H$4:$H$6155,1,0)</f>
        <v>#N/A</v>
      </c>
      <c r="AJ374" s="140" t="e">
        <f>VLOOKUP(D374,'[1]附件 系统外公开招考机关工作人员专业资格条件'!$I$4:$I$6155,1,0)</f>
        <v>#N/A</v>
      </c>
    </row>
    <row r="375" spans="17:36" ht="13.5">
      <c r="Q375" s="171">
        <f t="shared" si="45"/>
        <v>1</v>
      </c>
      <c r="R375" s="172">
        <f t="shared" si="46"/>
        <v>0</v>
      </c>
      <c r="S375" s="140"/>
      <c r="T375" s="140"/>
      <c r="U375" s="140"/>
      <c r="V375" s="173"/>
      <c r="W375" s="140"/>
      <c r="X375" s="140"/>
      <c r="AB375" s="140" t="e">
        <f t="shared" si="47"/>
        <v>#N/A</v>
      </c>
      <c r="AC375" s="140" t="str">
        <f t="shared" si="48"/>
        <v>蔡开权20171031</v>
      </c>
      <c r="AD375" s="175" t="s">
        <v>942</v>
      </c>
      <c r="AE375" s="175" t="s">
        <v>122</v>
      </c>
      <c r="AF375" s="175" t="s">
        <v>268</v>
      </c>
      <c r="AG375" s="175" t="s">
        <v>46</v>
      </c>
      <c r="AH375" s="140" t="e">
        <f t="shared" si="49"/>
        <v>#N/A</v>
      </c>
      <c r="AI375" s="140" t="e">
        <f>VLOOKUP(C375,'[1]附件 系统外公开招考机关工作人员专业资格条件'!$H$4:$H$6155,1,0)</f>
        <v>#N/A</v>
      </c>
      <c r="AJ375" s="140" t="e">
        <f>VLOOKUP(D375,'[1]附件 系统外公开招考机关工作人员专业资格条件'!$I$4:$I$6155,1,0)</f>
        <v>#N/A</v>
      </c>
    </row>
    <row r="376" spans="17:36" ht="13.5">
      <c r="Q376" s="171">
        <f t="shared" si="45"/>
        <v>1</v>
      </c>
      <c r="R376" s="172">
        <f t="shared" si="46"/>
        <v>0</v>
      </c>
      <c r="S376" s="140"/>
      <c r="T376" s="140"/>
      <c r="U376" s="140"/>
      <c r="V376" s="173"/>
      <c r="W376" s="140"/>
      <c r="X376" s="140"/>
      <c r="AB376" s="140" t="e">
        <f t="shared" si="47"/>
        <v>#N/A</v>
      </c>
      <c r="AC376" s="140" t="str">
        <f t="shared" si="48"/>
        <v>杨金娥20171110</v>
      </c>
      <c r="AD376" s="175" t="s">
        <v>943</v>
      </c>
      <c r="AE376" s="175" t="s">
        <v>122</v>
      </c>
      <c r="AF376" s="175" t="s">
        <v>542</v>
      </c>
      <c r="AG376" s="175" t="s">
        <v>46</v>
      </c>
      <c r="AH376" s="140" t="e">
        <f t="shared" si="49"/>
        <v>#N/A</v>
      </c>
      <c r="AI376" s="140" t="e">
        <f>VLOOKUP(C376,'[1]附件 系统外公开招考机关工作人员专业资格条件'!$H$4:$H$6155,1,0)</f>
        <v>#N/A</v>
      </c>
      <c r="AJ376" s="140" t="e">
        <f>VLOOKUP(D376,'[1]附件 系统外公开招考机关工作人员专业资格条件'!$I$4:$I$6155,1,0)</f>
        <v>#N/A</v>
      </c>
    </row>
    <row r="377" spans="17:36" ht="13.5">
      <c r="Q377" s="171">
        <f t="shared" si="45"/>
        <v>1</v>
      </c>
      <c r="R377" s="172">
        <f t="shared" si="46"/>
        <v>0</v>
      </c>
      <c r="S377" s="140"/>
      <c r="T377" s="140"/>
      <c r="U377" s="140"/>
      <c r="V377" s="173"/>
      <c r="W377" s="140"/>
      <c r="X377" s="140"/>
      <c r="AB377" s="140" t="e">
        <f t="shared" si="47"/>
        <v>#N/A</v>
      </c>
      <c r="AC377" s="140" t="str">
        <f t="shared" si="48"/>
        <v>曾建华20181031</v>
      </c>
      <c r="AD377" s="175" t="s">
        <v>938</v>
      </c>
      <c r="AE377" s="175" t="s">
        <v>44</v>
      </c>
      <c r="AF377" s="175" t="s">
        <v>944</v>
      </c>
      <c r="AG377" s="175" t="s">
        <v>46</v>
      </c>
      <c r="AH377" s="140" t="e">
        <f t="shared" si="49"/>
        <v>#N/A</v>
      </c>
      <c r="AI377" s="140" t="e">
        <f>VLOOKUP(C377,'[1]附件 系统外公开招考机关工作人员专业资格条件'!$H$4:$H$6155,1,0)</f>
        <v>#N/A</v>
      </c>
      <c r="AJ377" s="140" t="e">
        <f>VLOOKUP(D377,'[1]附件 系统外公开招考机关工作人员专业资格条件'!$I$4:$I$6155,1,0)</f>
        <v>#N/A</v>
      </c>
    </row>
    <row r="378" spans="17:36" ht="13.5">
      <c r="Q378" s="171">
        <f t="shared" si="45"/>
        <v>1</v>
      </c>
      <c r="R378" s="172">
        <f t="shared" si="46"/>
        <v>0</v>
      </c>
      <c r="S378" s="140"/>
      <c r="T378" s="140"/>
      <c r="U378" s="140"/>
      <c r="V378" s="173"/>
      <c r="W378" s="140"/>
      <c r="X378" s="140"/>
      <c r="AB378" s="140" t="e">
        <f t="shared" si="47"/>
        <v>#N/A</v>
      </c>
      <c r="AC378" s="140" t="str">
        <f t="shared" si="48"/>
        <v>谢红萍20160920</v>
      </c>
      <c r="AD378" s="175" t="s">
        <v>945</v>
      </c>
      <c r="AE378" s="175" t="s">
        <v>122</v>
      </c>
      <c r="AF378" s="175" t="s">
        <v>946</v>
      </c>
      <c r="AG378" s="175" t="s">
        <v>42</v>
      </c>
      <c r="AH378" s="140" t="e">
        <f t="shared" si="49"/>
        <v>#N/A</v>
      </c>
      <c r="AI378" s="140" t="e">
        <f>VLOOKUP(C378,'[1]附件 系统外公开招考机关工作人员专业资格条件'!$H$4:$H$6155,1,0)</f>
        <v>#N/A</v>
      </c>
      <c r="AJ378" s="140" t="e">
        <f>VLOOKUP(D378,'[1]附件 系统外公开招考机关工作人员专业资格条件'!$I$4:$I$6155,1,0)</f>
        <v>#N/A</v>
      </c>
    </row>
    <row r="379" spans="17:36" ht="13.5">
      <c r="Q379" s="171">
        <f t="shared" si="45"/>
        <v>1</v>
      </c>
      <c r="R379" s="172">
        <f t="shared" si="46"/>
        <v>0</v>
      </c>
      <c r="S379" s="140"/>
      <c r="T379" s="140"/>
      <c r="U379" s="140"/>
      <c r="V379" s="173"/>
      <c r="W379" s="140"/>
      <c r="X379" s="140"/>
      <c r="AB379" s="140" t="e">
        <f t="shared" si="47"/>
        <v>#N/A</v>
      </c>
      <c r="AC379" s="140" t="str">
        <f t="shared" si="48"/>
        <v>彭德红20161017</v>
      </c>
      <c r="AD379" s="175" t="s">
        <v>947</v>
      </c>
      <c r="AE379" s="175" t="s">
        <v>641</v>
      </c>
      <c r="AF379" s="175" t="s">
        <v>948</v>
      </c>
      <c r="AG379" s="175" t="s">
        <v>42</v>
      </c>
      <c r="AH379" s="140" t="e">
        <f t="shared" si="49"/>
        <v>#N/A</v>
      </c>
      <c r="AI379" s="140" t="e">
        <f>VLOOKUP(C379,'[1]附件 系统外公开招考机关工作人员专业资格条件'!$H$4:$H$6155,1,0)</f>
        <v>#N/A</v>
      </c>
      <c r="AJ379" s="140" t="e">
        <f>VLOOKUP(D379,'[1]附件 系统外公开招考机关工作人员专业资格条件'!$I$4:$I$6155,1,0)</f>
        <v>#N/A</v>
      </c>
    </row>
    <row r="380" spans="17:36" ht="13.5">
      <c r="Q380" s="171">
        <f t="shared" si="45"/>
        <v>1</v>
      </c>
      <c r="R380" s="172">
        <f t="shared" si="46"/>
        <v>0</v>
      </c>
      <c r="S380" s="140"/>
      <c r="T380" s="140"/>
      <c r="U380" s="140"/>
      <c r="V380" s="173"/>
      <c r="W380" s="140"/>
      <c r="X380" s="140"/>
      <c r="AB380" s="140" t="e">
        <f t="shared" si="47"/>
        <v>#N/A</v>
      </c>
      <c r="AC380" s="140" t="str">
        <f t="shared" si="48"/>
        <v>彭铁波20161108</v>
      </c>
      <c r="AD380" s="175" t="s">
        <v>949</v>
      </c>
      <c r="AE380" s="175" t="s">
        <v>641</v>
      </c>
      <c r="AF380" s="175" t="s">
        <v>496</v>
      </c>
      <c r="AG380" s="175" t="s">
        <v>46</v>
      </c>
      <c r="AH380" s="140" t="e">
        <f t="shared" si="49"/>
        <v>#N/A</v>
      </c>
      <c r="AI380" s="140" t="e">
        <f>VLOOKUP(C380,'[1]附件 系统外公开招考机关工作人员专业资格条件'!$H$4:$H$6155,1,0)</f>
        <v>#N/A</v>
      </c>
      <c r="AJ380" s="140" t="e">
        <f>VLOOKUP(D380,'[1]附件 系统外公开招考机关工作人员专业资格条件'!$I$4:$I$6155,1,0)</f>
        <v>#N/A</v>
      </c>
    </row>
    <row r="381" spans="17:36" ht="13.5">
      <c r="Q381" s="171">
        <f t="shared" si="45"/>
        <v>1</v>
      </c>
      <c r="R381" s="172">
        <f t="shared" si="46"/>
        <v>0</v>
      </c>
      <c r="S381" s="140"/>
      <c r="T381" s="140"/>
      <c r="U381" s="140"/>
      <c r="V381" s="173"/>
      <c r="W381" s="140"/>
      <c r="X381" s="140"/>
      <c r="AB381" s="140" t="e">
        <f t="shared" si="47"/>
        <v>#N/A</v>
      </c>
      <c r="AC381" s="140" t="str">
        <f t="shared" si="48"/>
        <v>胡彩娥20161110</v>
      </c>
      <c r="AD381" s="175" t="s">
        <v>950</v>
      </c>
      <c r="AE381" s="175" t="s">
        <v>44</v>
      </c>
      <c r="AF381" s="175" t="s">
        <v>415</v>
      </c>
      <c r="AG381" s="175" t="s">
        <v>46</v>
      </c>
      <c r="AH381" s="140" t="e">
        <f t="shared" si="49"/>
        <v>#N/A</v>
      </c>
      <c r="AI381" s="140" t="e">
        <f>VLOOKUP(C381,'[1]附件 系统外公开招考机关工作人员专业资格条件'!$H$4:$H$6155,1,0)</f>
        <v>#N/A</v>
      </c>
      <c r="AJ381" s="140" t="e">
        <f>VLOOKUP(D381,'[1]附件 系统外公开招考机关工作人员专业资格条件'!$I$4:$I$6155,1,0)</f>
        <v>#N/A</v>
      </c>
    </row>
    <row r="382" spans="17:36" ht="13.5">
      <c r="Q382" s="171">
        <f t="shared" si="45"/>
        <v>1</v>
      </c>
      <c r="R382" s="172">
        <f t="shared" si="46"/>
        <v>0</v>
      </c>
      <c r="S382" s="140"/>
      <c r="T382" s="140"/>
      <c r="U382" s="140"/>
      <c r="V382" s="173"/>
      <c r="W382" s="140"/>
      <c r="X382" s="140"/>
      <c r="AB382" s="140" t="e">
        <f t="shared" si="47"/>
        <v>#N/A</v>
      </c>
      <c r="AC382" s="140" t="str">
        <f t="shared" si="48"/>
        <v>杨正伏20161121</v>
      </c>
      <c r="AD382" s="175" t="s">
        <v>951</v>
      </c>
      <c r="AE382" s="175" t="s">
        <v>44</v>
      </c>
      <c r="AF382" s="175" t="s">
        <v>952</v>
      </c>
      <c r="AG382" s="175" t="s">
        <v>42</v>
      </c>
      <c r="AH382" s="140" t="e">
        <f t="shared" si="49"/>
        <v>#N/A</v>
      </c>
      <c r="AI382" s="140" t="e">
        <f>VLOOKUP(C382,'[1]附件 系统外公开招考机关工作人员专业资格条件'!$H$4:$H$6155,1,0)</f>
        <v>#N/A</v>
      </c>
      <c r="AJ382" s="140" t="e">
        <f>VLOOKUP(D382,'[1]附件 系统外公开招考机关工作人员专业资格条件'!$I$4:$I$6155,1,0)</f>
        <v>#N/A</v>
      </c>
    </row>
    <row r="383" spans="17:36" ht="13.5">
      <c r="Q383" s="171">
        <f t="shared" si="45"/>
        <v>1</v>
      </c>
      <c r="R383" s="172">
        <f t="shared" si="46"/>
        <v>0</v>
      </c>
      <c r="S383" s="140"/>
      <c r="T383" s="140"/>
      <c r="U383" s="140"/>
      <c r="V383" s="173"/>
      <c r="W383" s="140"/>
      <c r="X383" s="140"/>
      <c r="AB383" s="140" t="e">
        <f t="shared" si="47"/>
        <v>#N/A</v>
      </c>
      <c r="AC383" s="140" t="str">
        <f t="shared" si="48"/>
        <v>邓燕波20161125</v>
      </c>
      <c r="AD383" s="175" t="s">
        <v>953</v>
      </c>
      <c r="AE383" s="175" t="s">
        <v>44</v>
      </c>
      <c r="AF383" s="175" t="s">
        <v>954</v>
      </c>
      <c r="AG383" s="175" t="s">
        <v>42</v>
      </c>
      <c r="AH383" s="140" t="e">
        <f t="shared" si="49"/>
        <v>#N/A</v>
      </c>
      <c r="AI383" s="140" t="e">
        <f>VLOOKUP(C383,'[1]附件 系统外公开招考机关工作人员专业资格条件'!$H$4:$H$6155,1,0)</f>
        <v>#N/A</v>
      </c>
      <c r="AJ383" s="140" t="e">
        <f>VLOOKUP(D383,'[1]附件 系统外公开招考机关工作人员专业资格条件'!$I$4:$I$6155,1,0)</f>
        <v>#N/A</v>
      </c>
    </row>
    <row r="384" spans="17:36" ht="13.5">
      <c r="Q384" s="171">
        <f aca="true" t="shared" si="50" ref="Q384:Q447">J384-I384+1</f>
        <v>1</v>
      </c>
      <c r="R384" s="172">
        <f aca="true" t="shared" si="51" ref="R384:R447">E384*K384*L384/36500</f>
        <v>0</v>
      </c>
      <c r="S384" s="140"/>
      <c r="T384" s="140"/>
      <c r="U384" s="140"/>
      <c r="V384" s="173"/>
      <c r="W384" s="140"/>
      <c r="X384" s="140"/>
      <c r="AB384" s="140" t="e">
        <f aca="true" t="shared" si="52" ref="AB384:AB447">VLOOKUP(AA384,AC384:AE1241,3,0)</f>
        <v>#N/A</v>
      </c>
      <c r="AC384" s="140" t="str">
        <f aca="true" t="shared" si="53" ref="AC384:AC447">AD384&amp;AF384</f>
        <v>敖文德20161125</v>
      </c>
      <c r="AD384" s="175" t="s">
        <v>955</v>
      </c>
      <c r="AE384" s="175" t="s">
        <v>44</v>
      </c>
      <c r="AF384" s="175" t="s">
        <v>954</v>
      </c>
      <c r="AG384" s="175" t="s">
        <v>42</v>
      </c>
      <c r="AH384" s="140" t="e">
        <f aca="true" t="shared" si="54" ref="AH384:AH447">VLOOKUP(AA384,AC384:AG1241,5,0)</f>
        <v>#N/A</v>
      </c>
      <c r="AI384" s="140" t="e">
        <f>VLOOKUP(C384,'[1]附件 系统外公开招考机关工作人员专业资格条件'!$H$4:$H$6155,1,0)</f>
        <v>#N/A</v>
      </c>
      <c r="AJ384" s="140" t="e">
        <f>VLOOKUP(D384,'[1]附件 系统外公开招考机关工作人员专业资格条件'!$I$4:$I$6155,1,0)</f>
        <v>#N/A</v>
      </c>
    </row>
    <row r="385" spans="17:36" ht="13.5">
      <c r="Q385" s="171">
        <f t="shared" si="50"/>
        <v>1</v>
      </c>
      <c r="R385" s="172">
        <f t="shared" si="51"/>
        <v>0</v>
      </c>
      <c r="S385" s="140"/>
      <c r="T385" s="140"/>
      <c r="U385" s="140"/>
      <c r="V385" s="173"/>
      <c r="W385" s="140"/>
      <c r="X385" s="140"/>
      <c r="AB385" s="140" t="e">
        <f t="shared" si="52"/>
        <v>#N/A</v>
      </c>
      <c r="AC385" s="140" t="str">
        <f t="shared" si="53"/>
        <v>罗琼芝20161125</v>
      </c>
      <c r="AD385" s="175" t="s">
        <v>956</v>
      </c>
      <c r="AE385" s="175" t="s">
        <v>44</v>
      </c>
      <c r="AF385" s="175" t="s">
        <v>954</v>
      </c>
      <c r="AG385" s="175" t="s">
        <v>42</v>
      </c>
      <c r="AH385" s="140" t="e">
        <f t="shared" si="54"/>
        <v>#N/A</v>
      </c>
      <c r="AI385" s="140" t="e">
        <f>VLOOKUP(C385,'[1]附件 系统外公开招考机关工作人员专业资格条件'!$H$4:$H$6155,1,0)</f>
        <v>#N/A</v>
      </c>
      <c r="AJ385" s="140" t="e">
        <f>VLOOKUP(D385,'[1]附件 系统外公开招考机关工作人员专业资格条件'!$I$4:$I$6155,1,0)</f>
        <v>#N/A</v>
      </c>
    </row>
    <row r="386" spans="17:36" ht="13.5">
      <c r="Q386" s="171">
        <f t="shared" si="50"/>
        <v>1</v>
      </c>
      <c r="R386" s="172">
        <f t="shared" si="51"/>
        <v>0</v>
      </c>
      <c r="S386" s="140"/>
      <c r="T386" s="140"/>
      <c r="U386" s="140"/>
      <c r="V386" s="173"/>
      <c r="W386" s="140"/>
      <c r="X386" s="140"/>
      <c r="AB386" s="140" t="e">
        <f t="shared" si="52"/>
        <v>#N/A</v>
      </c>
      <c r="AC386" s="140" t="str">
        <f t="shared" si="53"/>
        <v>蔡远琴20161125</v>
      </c>
      <c r="AD386" s="175" t="s">
        <v>957</v>
      </c>
      <c r="AE386" s="175" t="s">
        <v>44</v>
      </c>
      <c r="AF386" s="175" t="s">
        <v>954</v>
      </c>
      <c r="AG386" s="175" t="s">
        <v>42</v>
      </c>
      <c r="AH386" s="140" t="e">
        <f t="shared" si="54"/>
        <v>#N/A</v>
      </c>
      <c r="AI386" s="140" t="e">
        <f>VLOOKUP(C386,'[1]附件 系统外公开招考机关工作人员专业资格条件'!$H$4:$H$6155,1,0)</f>
        <v>#N/A</v>
      </c>
      <c r="AJ386" s="140" t="e">
        <f>VLOOKUP(D386,'[1]附件 系统外公开招考机关工作人员专业资格条件'!$I$4:$I$6155,1,0)</f>
        <v>#N/A</v>
      </c>
    </row>
    <row r="387" spans="17:36" ht="13.5">
      <c r="Q387" s="171">
        <f t="shared" si="50"/>
        <v>1</v>
      </c>
      <c r="R387" s="172">
        <f t="shared" si="51"/>
        <v>0</v>
      </c>
      <c r="S387" s="140"/>
      <c r="T387" s="140"/>
      <c r="U387" s="140"/>
      <c r="V387" s="173"/>
      <c r="W387" s="140"/>
      <c r="X387" s="140"/>
      <c r="AB387" s="140" t="e">
        <f t="shared" si="52"/>
        <v>#N/A</v>
      </c>
      <c r="AC387" s="140" t="str">
        <f t="shared" si="53"/>
        <v>李娜20161202</v>
      </c>
      <c r="AD387" s="175" t="s">
        <v>58</v>
      </c>
      <c r="AE387" s="175" t="s">
        <v>44</v>
      </c>
      <c r="AF387" s="175" t="s">
        <v>958</v>
      </c>
      <c r="AG387" s="175" t="s">
        <v>46</v>
      </c>
      <c r="AH387" s="140" t="e">
        <f t="shared" si="54"/>
        <v>#N/A</v>
      </c>
      <c r="AI387" s="140" t="e">
        <f>VLOOKUP(C387,'[1]附件 系统外公开招考机关工作人员专业资格条件'!$H$4:$H$6155,1,0)</f>
        <v>#N/A</v>
      </c>
      <c r="AJ387" s="140" t="e">
        <f>VLOOKUP(D387,'[1]附件 系统外公开招考机关工作人员专业资格条件'!$I$4:$I$6155,1,0)</f>
        <v>#N/A</v>
      </c>
    </row>
    <row r="388" spans="17:36" ht="13.5">
      <c r="Q388" s="171">
        <f t="shared" si="50"/>
        <v>1</v>
      </c>
      <c r="R388" s="172">
        <f t="shared" si="51"/>
        <v>0</v>
      </c>
      <c r="S388" s="140"/>
      <c r="T388" s="140"/>
      <c r="U388" s="140"/>
      <c r="V388" s="173"/>
      <c r="W388" s="140"/>
      <c r="X388" s="140"/>
      <c r="AB388" s="140" t="e">
        <f t="shared" si="52"/>
        <v>#N/A</v>
      </c>
      <c r="AC388" s="140" t="str">
        <f t="shared" si="53"/>
        <v>王维20170321</v>
      </c>
      <c r="AD388" s="175" t="s">
        <v>959</v>
      </c>
      <c r="AE388" s="175" t="s">
        <v>44</v>
      </c>
      <c r="AF388" s="175" t="s">
        <v>960</v>
      </c>
      <c r="AG388" s="175" t="s">
        <v>46</v>
      </c>
      <c r="AH388" s="140" t="e">
        <f t="shared" si="54"/>
        <v>#N/A</v>
      </c>
      <c r="AI388" s="140" t="e">
        <f>VLOOKUP(C388,'[1]附件 系统外公开招考机关工作人员专业资格条件'!$H$4:$H$6155,1,0)</f>
        <v>#N/A</v>
      </c>
      <c r="AJ388" s="140" t="e">
        <f>VLOOKUP(D388,'[1]附件 系统外公开招考机关工作人员专业资格条件'!$I$4:$I$6155,1,0)</f>
        <v>#N/A</v>
      </c>
    </row>
    <row r="389" spans="17:36" ht="13.5">
      <c r="Q389" s="171">
        <f t="shared" si="50"/>
        <v>1</v>
      </c>
      <c r="R389" s="172">
        <f t="shared" si="51"/>
        <v>0</v>
      </c>
      <c r="S389" s="140"/>
      <c r="T389" s="140"/>
      <c r="U389" s="140"/>
      <c r="V389" s="173"/>
      <c r="W389" s="140"/>
      <c r="X389" s="140"/>
      <c r="AB389" s="140" t="e">
        <f t="shared" si="52"/>
        <v>#N/A</v>
      </c>
      <c r="AC389" s="140" t="str">
        <f t="shared" si="53"/>
        <v>陈晓红20170909</v>
      </c>
      <c r="AD389" s="175" t="s">
        <v>961</v>
      </c>
      <c r="AE389" s="175" t="s">
        <v>44</v>
      </c>
      <c r="AF389" s="175" t="s">
        <v>962</v>
      </c>
      <c r="AG389" s="175" t="s">
        <v>46</v>
      </c>
      <c r="AH389" s="140" t="e">
        <f t="shared" si="54"/>
        <v>#N/A</v>
      </c>
      <c r="AI389" s="140" t="e">
        <f>VLOOKUP(C389,'[1]附件 系统外公开招考机关工作人员专业资格条件'!$H$4:$H$6155,1,0)</f>
        <v>#N/A</v>
      </c>
      <c r="AJ389" s="140" t="e">
        <f>VLOOKUP(D389,'[1]附件 系统外公开招考机关工作人员专业资格条件'!$I$4:$I$6155,1,0)</f>
        <v>#N/A</v>
      </c>
    </row>
    <row r="390" spans="17:36" ht="13.5">
      <c r="Q390" s="171">
        <f t="shared" si="50"/>
        <v>1</v>
      </c>
      <c r="R390" s="172">
        <f t="shared" si="51"/>
        <v>0</v>
      </c>
      <c r="S390" s="140"/>
      <c r="T390" s="140"/>
      <c r="U390" s="140"/>
      <c r="V390" s="173"/>
      <c r="W390" s="140"/>
      <c r="X390" s="140"/>
      <c r="AB390" s="140" t="e">
        <f t="shared" si="52"/>
        <v>#N/A</v>
      </c>
      <c r="AC390" s="140" t="str">
        <f t="shared" si="53"/>
        <v>胡彩娥20171110</v>
      </c>
      <c r="AD390" s="175" t="s">
        <v>950</v>
      </c>
      <c r="AE390" s="175" t="s">
        <v>44</v>
      </c>
      <c r="AF390" s="175" t="s">
        <v>542</v>
      </c>
      <c r="AG390" s="175" t="s">
        <v>46</v>
      </c>
      <c r="AH390" s="140" t="e">
        <f t="shared" si="54"/>
        <v>#N/A</v>
      </c>
      <c r="AI390" s="140" t="e">
        <f>VLOOKUP(C390,'[1]附件 系统外公开招考机关工作人员专业资格条件'!$H$4:$H$6155,1,0)</f>
        <v>#N/A</v>
      </c>
      <c r="AJ390" s="140" t="e">
        <f>VLOOKUP(D390,'[1]附件 系统外公开招考机关工作人员专业资格条件'!$I$4:$I$6155,1,0)</f>
        <v>#N/A</v>
      </c>
    </row>
    <row r="391" spans="17:36" ht="13.5">
      <c r="Q391" s="171">
        <f t="shared" si="50"/>
        <v>1</v>
      </c>
      <c r="R391" s="172">
        <f t="shared" si="51"/>
        <v>0</v>
      </c>
      <c r="S391" s="140"/>
      <c r="T391" s="140"/>
      <c r="U391" s="140"/>
      <c r="V391" s="173"/>
      <c r="W391" s="140"/>
      <c r="X391" s="140"/>
      <c r="AB391" s="140" t="e">
        <f t="shared" si="52"/>
        <v>#N/A</v>
      </c>
      <c r="AC391" s="140" t="str">
        <f t="shared" si="53"/>
        <v>李娜20171207</v>
      </c>
      <c r="AD391" s="175" t="s">
        <v>58</v>
      </c>
      <c r="AE391" s="175" t="s">
        <v>44</v>
      </c>
      <c r="AF391" s="175" t="s">
        <v>963</v>
      </c>
      <c r="AG391" s="175" t="s">
        <v>46</v>
      </c>
      <c r="AH391" s="140" t="e">
        <f t="shared" si="54"/>
        <v>#N/A</v>
      </c>
      <c r="AI391" s="140" t="e">
        <f>VLOOKUP(C391,'[1]附件 系统外公开招考机关工作人员专业资格条件'!$H$4:$H$6155,1,0)</f>
        <v>#N/A</v>
      </c>
      <c r="AJ391" s="140" t="e">
        <f>VLOOKUP(D391,'[1]附件 系统外公开招考机关工作人员专业资格条件'!$I$4:$I$6155,1,0)</f>
        <v>#N/A</v>
      </c>
    </row>
    <row r="392" spans="17:36" ht="13.5">
      <c r="Q392" s="171">
        <f t="shared" si="50"/>
        <v>1</v>
      </c>
      <c r="R392" s="172">
        <f t="shared" si="51"/>
        <v>0</v>
      </c>
      <c r="S392" s="140"/>
      <c r="T392" s="140"/>
      <c r="U392" s="140"/>
      <c r="V392" s="173"/>
      <c r="W392" s="140"/>
      <c r="X392" s="140"/>
      <c r="AB392" s="140" t="e">
        <f t="shared" si="52"/>
        <v>#N/A</v>
      </c>
      <c r="AC392" s="140" t="str">
        <f t="shared" si="53"/>
        <v>王维20180329</v>
      </c>
      <c r="AD392" s="175" t="s">
        <v>959</v>
      </c>
      <c r="AE392" s="175" t="s">
        <v>44</v>
      </c>
      <c r="AF392" s="175" t="s">
        <v>964</v>
      </c>
      <c r="AG392" s="175" t="s">
        <v>46</v>
      </c>
      <c r="AH392" s="140" t="e">
        <f t="shared" si="54"/>
        <v>#N/A</v>
      </c>
      <c r="AI392" s="140" t="e">
        <f>VLOOKUP(C392,'[1]附件 系统外公开招考机关工作人员专业资格条件'!$H$4:$H$6155,1,0)</f>
        <v>#N/A</v>
      </c>
      <c r="AJ392" s="140" t="e">
        <f>VLOOKUP(D392,'[1]附件 系统外公开招考机关工作人员专业资格条件'!$I$4:$I$6155,1,0)</f>
        <v>#N/A</v>
      </c>
    </row>
    <row r="393" spans="17:36" ht="13.5">
      <c r="Q393" s="171">
        <f t="shared" si="50"/>
        <v>1</v>
      </c>
      <c r="R393" s="172">
        <f t="shared" si="51"/>
        <v>0</v>
      </c>
      <c r="S393" s="140"/>
      <c r="T393" s="140"/>
      <c r="U393" s="140"/>
      <c r="V393" s="173"/>
      <c r="W393" s="140"/>
      <c r="X393" s="140"/>
      <c r="AB393" s="140" t="e">
        <f t="shared" si="52"/>
        <v>#N/A</v>
      </c>
      <c r="AC393" s="140" t="str">
        <f t="shared" si="53"/>
        <v>李娜20181230</v>
      </c>
      <c r="AD393" s="175" t="s">
        <v>58</v>
      </c>
      <c r="AE393" s="175" t="s">
        <v>44</v>
      </c>
      <c r="AF393" s="175" t="s">
        <v>965</v>
      </c>
      <c r="AG393" s="175" t="s">
        <v>46</v>
      </c>
      <c r="AH393" s="140" t="e">
        <f t="shared" si="54"/>
        <v>#N/A</v>
      </c>
      <c r="AI393" s="140" t="e">
        <f>VLOOKUP(C393,'[1]附件 系统外公开招考机关工作人员专业资格条件'!$H$4:$H$6155,1,0)</f>
        <v>#N/A</v>
      </c>
      <c r="AJ393" s="140" t="e">
        <f>VLOOKUP(D393,'[1]附件 系统外公开招考机关工作人员专业资格条件'!$I$4:$I$6155,1,0)</f>
        <v>#N/A</v>
      </c>
    </row>
    <row r="394" spans="17:36" ht="13.5">
      <c r="Q394" s="171">
        <f t="shared" si="50"/>
        <v>1</v>
      </c>
      <c r="R394" s="172">
        <f t="shared" si="51"/>
        <v>0</v>
      </c>
      <c r="S394" s="140"/>
      <c r="T394" s="140"/>
      <c r="U394" s="140"/>
      <c r="V394" s="173"/>
      <c r="W394" s="140"/>
      <c r="X394" s="140"/>
      <c r="AB394" s="140" t="e">
        <f t="shared" si="52"/>
        <v>#N/A</v>
      </c>
      <c r="AC394" s="140" t="str">
        <f t="shared" si="53"/>
        <v>邓祚贵20161108</v>
      </c>
      <c r="AD394" s="175" t="s">
        <v>966</v>
      </c>
      <c r="AE394" s="175" t="s">
        <v>44</v>
      </c>
      <c r="AF394" s="175" t="s">
        <v>496</v>
      </c>
      <c r="AG394" s="175" t="s">
        <v>46</v>
      </c>
      <c r="AH394" s="140" t="e">
        <f t="shared" si="54"/>
        <v>#N/A</v>
      </c>
      <c r="AI394" s="140" t="e">
        <f>VLOOKUP(C394,'[1]附件 系统外公开招考机关工作人员专业资格条件'!$H$4:$H$6155,1,0)</f>
        <v>#N/A</v>
      </c>
      <c r="AJ394" s="140" t="e">
        <f>VLOOKUP(D394,'[1]附件 系统外公开招考机关工作人员专业资格条件'!$I$4:$I$6155,1,0)</f>
        <v>#N/A</v>
      </c>
    </row>
    <row r="395" spans="17:36" ht="13.5">
      <c r="Q395" s="171">
        <f t="shared" si="50"/>
        <v>1</v>
      </c>
      <c r="R395" s="172">
        <f t="shared" si="51"/>
        <v>0</v>
      </c>
      <c r="S395" s="140"/>
      <c r="T395" s="140"/>
      <c r="U395" s="140"/>
      <c r="V395" s="173"/>
      <c r="W395" s="140"/>
      <c r="X395" s="140"/>
      <c r="AB395" s="140" t="e">
        <f t="shared" si="52"/>
        <v>#N/A</v>
      </c>
      <c r="AC395" s="140" t="str">
        <f t="shared" si="53"/>
        <v>邓祚贵20161130</v>
      </c>
      <c r="AD395" s="175" t="s">
        <v>966</v>
      </c>
      <c r="AE395" s="175" t="s">
        <v>44</v>
      </c>
      <c r="AF395" s="175" t="s">
        <v>387</v>
      </c>
      <c r="AG395" s="175" t="s">
        <v>46</v>
      </c>
      <c r="AH395" s="140" t="e">
        <f t="shared" si="54"/>
        <v>#N/A</v>
      </c>
      <c r="AI395" s="140" t="e">
        <f>VLOOKUP(C395,'[1]附件 系统外公开招考机关工作人员专业资格条件'!$H$4:$H$6155,1,0)</f>
        <v>#N/A</v>
      </c>
      <c r="AJ395" s="140" t="e">
        <f>VLOOKUP(D395,'[1]附件 系统外公开招考机关工作人员专业资格条件'!$I$4:$I$6155,1,0)</f>
        <v>#N/A</v>
      </c>
    </row>
    <row r="396" spans="17:36" ht="13.5">
      <c r="Q396" s="171">
        <f t="shared" si="50"/>
        <v>1</v>
      </c>
      <c r="R396" s="172">
        <f t="shared" si="51"/>
        <v>0</v>
      </c>
      <c r="S396" s="140"/>
      <c r="T396" s="140"/>
      <c r="U396" s="140"/>
      <c r="V396" s="173"/>
      <c r="W396" s="140"/>
      <c r="X396" s="140"/>
      <c r="AB396" s="140" t="e">
        <f t="shared" si="52"/>
        <v>#N/A</v>
      </c>
      <c r="AC396" s="140" t="str">
        <f t="shared" si="53"/>
        <v>贺文华20161130</v>
      </c>
      <c r="AD396" s="175" t="s">
        <v>967</v>
      </c>
      <c r="AE396" s="175" t="s">
        <v>44</v>
      </c>
      <c r="AF396" s="175" t="s">
        <v>387</v>
      </c>
      <c r="AG396" s="175" t="s">
        <v>42</v>
      </c>
      <c r="AH396" s="140" t="e">
        <f t="shared" si="54"/>
        <v>#N/A</v>
      </c>
      <c r="AI396" s="140" t="e">
        <f>VLOOKUP(C396,'[1]附件 系统外公开招考机关工作人员专业资格条件'!$H$4:$H$6155,1,0)</f>
        <v>#N/A</v>
      </c>
      <c r="AJ396" s="140" t="e">
        <f>VLOOKUP(D396,'[1]附件 系统外公开招考机关工作人员专业资格条件'!$I$4:$I$6155,1,0)</f>
        <v>#N/A</v>
      </c>
    </row>
    <row r="397" spans="17:36" ht="13.5">
      <c r="Q397" s="171">
        <f t="shared" si="50"/>
        <v>1</v>
      </c>
      <c r="R397" s="172">
        <f t="shared" si="51"/>
        <v>0</v>
      </c>
      <c r="S397" s="140"/>
      <c r="T397" s="140"/>
      <c r="U397" s="140"/>
      <c r="V397" s="173"/>
      <c r="W397" s="140"/>
      <c r="X397" s="140"/>
      <c r="AB397" s="140" t="e">
        <f t="shared" si="52"/>
        <v>#N/A</v>
      </c>
      <c r="AC397" s="140" t="str">
        <f t="shared" si="53"/>
        <v>邓祚贵20171214</v>
      </c>
      <c r="AD397" s="175" t="s">
        <v>966</v>
      </c>
      <c r="AE397" s="175" t="s">
        <v>44</v>
      </c>
      <c r="AF397" s="175" t="s">
        <v>968</v>
      </c>
      <c r="AG397" s="175" t="s">
        <v>46</v>
      </c>
      <c r="AH397" s="140" t="e">
        <f t="shared" si="54"/>
        <v>#N/A</v>
      </c>
      <c r="AI397" s="140" t="e">
        <f>VLOOKUP(C397,'[1]附件 系统外公开招考机关工作人员专业资格条件'!$H$4:$H$6155,1,0)</f>
        <v>#N/A</v>
      </c>
      <c r="AJ397" s="140" t="e">
        <f>VLOOKUP(D397,'[1]附件 系统外公开招考机关工作人员专业资格条件'!$I$4:$I$6155,1,0)</f>
        <v>#N/A</v>
      </c>
    </row>
    <row r="398" spans="17:36" ht="13.5">
      <c r="Q398" s="171">
        <f t="shared" si="50"/>
        <v>1</v>
      </c>
      <c r="R398" s="172">
        <f t="shared" si="51"/>
        <v>0</v>
      </c>
      <c r="S398" s="140"/>
      <c r="T398" s="140"/>
      <c r="U398" s="140"/>
      <c r="V398" s="173"/>
      <c r="W398" s="140"/>
      <c r="X398" s="140"/>
      <c r="AB398" s="140" t="e">
        <f t="shared" si="52"/>
        <v>#N/A</v>
      </c>
      <c r="AC398" s="140" t="str">
        <f t="shared" si="53"/>
        <v>肖家伏20171026</v>
      </c>
      <c r="AD398" s="175" t="s">
        <v>969</v>
      </c>
      <c r="AE398" s="175" t="s">
        <v>122</v>
      </c>
      <c r="AF398" s="175" t="s">
        <v>64</v>
      </c>
      <c r="AG398" s="175" t="s">
        <v>46</v>
      </c>
      <c r="AH398" s="140" t="e">
        <f t="shared" si="54"/>
        <v>#N/A</v>
      </c>
      <c r="AI398" s="140" t="e">
        <f>VLOOKUP(C398,'[1]附件 系统外公开招考机关工作人员专业资格条件'!$H$4:$H$6155,1,0)</f>
        <v>#N/A</v>
      </c>
      <c r="AJ398" s="140" t="e">
        <f>VLOOKUP(D398,'[1]附件 系统外公开招考机关工作人员专业资格条件'!$I$4:$I$6155,1,0)</f>
        <v>#N/A</v>
      </c>
    </row>
    <row r="399" spans="17:36" ht="13.5">
      <c r="Q399" s="171">
        <f t="shared" si="50"/>
        <v>1</v>
      </c>
      <c r="R399" s="172">
        <f t="shared" si="51"/>
        <v>0</v>
      </c>
      <c r="S399" s="140"/>
      <c r="T399" s="140"/>
      <c r="U399" s="140"/>
      <c r="V399" s="173"/>
      <c r="W399" s="140"/>
      <c r="X399" s="140"/>
      <c r="AB399" s="140" t="e">
        <f t="shared" si="52"/>
        <v>#N/A</v>
      </c>
      <c r="AC399" s="140" t="str">
        <f t="shared" si="53"/>
        <v>陈元秋20161207</v>
      </c>
      <c r="AD399" s="175" t="s">
        <v>124</v>
      </c>
      <c r="AE399" s="175" t="s">
        <v>44</v>
      </c>
      <c r="AF399" s="175" t="s">
        <v>970</v>
      </c>
      <c r="AG399" s="175" t="s">
        <v>46</v>
      </c>
      <c r="AH399" s="140" t="e">
        <f t="shared" si="54"/>
        <v>#N/A</v>
      </c>
      <c r="AI399" s="140" t="e">
        <f>VLOOKUP(C399,'[1]附件 系统外公开招考机关工作人员专业资格条件'!$H$4:$H$6155,1,0)</f>
        <v>#N/A</v>
      </c>
      <c r="AJ399" s="140" t="e">
        <f>VLOOKUP(D399,'[1]附件 系统外公开招考机关工作人员专业资格条件'!$I$4:$I$6155,1,0)</f>
        <v>#N/A</v>
      </c>
    </row>
    <row r="400" spans="17:36" ht="13.5">
      <c r="Q400" s="171">
        <f t="shared" si="50"/>
        <v>1</v>
      </c>
      <c r="R400" s="172">
        <f t="shared" si="51"/>
        <v>0</v>
      </c>
      <c r="S400" s="140"/>
      <c r="T400" s="140"/>
      <c r="U400" s="140"/>
      <c r="V400" s="173"/>
      <c r="W400" s="140"/>
      <c r="X400" s="140"/>
      <c r="AB400" s="140" t="e">
        <f t="shared" si="52"/>
        <v>#N/A</v>
      </c>
      <c r="AC400" s="140" t="str">
        <f t="shared" si="53"/>
        <v>周凤春20170609</v>
      </c>
      <c r="AD400" s="175" t="s">
        <v>971</v>
      </c>
      <c r="AE400" s="175" t="s">
        <v>44</v>
      </c>
      <c r="AF400" s="175" t="s">
        <v>934</v>
      </c>
      <c r="AG400" s="175" t="s">
        <v>42</v>
      </c>
      <c r="AH400" s="140" t="e">
        <f t="shared" si="54"/>
        <v>#N/A</v>
      </c>
      <c r="AI400" s="140" t="e">
        <f>VLOOKUP(C400,'[1]附件 系统外公开招考机关工作人员专业资格条件'!$H$4:$H$6155,1,0)</f>
        <v>#N/A</v>
      </c>
      <c r="AJ400" s="140" t="e">
        <f>VLOOKUP(D400,'[1]附件 系统外公开招考机关工作人员专业资格条件'!$I$4:$I$6155,1,0)</f>
        <v>#N/A</v>
      </c>
    </row>
    <row r="401" spans="17:36" ht="13.5">
      <c r="Q401" s="171">
        <f t="shared" si="50"/>
        <v>1</v>
      </c>
      <c r="R401" s="172">
        <f t="shared" si="51"/>
        <v>0</v>
      </c>
      <c r="S401" s="140"/>
      <c r="T401" s="140"/>
      <c r="U401" s="140"/>
      <c r="V401" s="173"/>
      <c r="W401" s="140"/>
      <c r="X401" s="140"/>
      <c r="AB401" s="140" t="e">
        <f t="shared" si="52"/>
        <v>#N/A</v>
      </c>
      <c r="AC401" s="140" t="str">
        <f t="shared" si="53"/>
        <v>陈元义20170621</v>
      </c>
      <c r="AD401" s="175" t="s">
        <v>972</v>
      </c>
      <c r="AE401" s="175" t="s">
        <v>44</v>
      </c>
      <c r="AF401" s="175" t="s">
        <v>973</v>
      </c>
      <c r="AG401" s="175" t="s">
        <v>42</v>
      </c>
      <c r="AH401" s="140" t="e">
        <f t="shared" si="54"/>
        <v>#N/A</v>
      </c>
      <c r="AI401" s="140" t="e">
        <f>VLOOKUP(C401,'[1]附件 系统外公开招考机关工作人员专业资格条件'!$H$4:$H$6155,1,0)</f>
        <v>#N/A</v>
      </c>
      <c r="AJ401" s="140" t="e">
        <f>VLOOKUP(D401,'[1]附件 系统外公开招考机关工作人员专业资格条件'!$I$4:$I$6155,1,0)</f>
        <v>#N/A</v>
      </c>
    </row>
    <row r="402" spans="17:36" ht="13.5">
      <c r="Q402" s="171">
        <f t="shared" si="50"/>
        <v>1</v>
      </c>
      <c r="R402" s="172">
        <f t="shared" si="51"/>
        <v>0</v>
      </c>
      <c r="S402" s="140"/>
      <c r="T402" s="140"/>
      <c r="U402" s="140"/>
      <c r="V402" s="173"/>
      <c r="W402" s="140"/>
      <c r="X402" s="140"/>
      <c r="AB402" s="140" t="e">
        <f t="shared" si="52"/>
        <v>#N/A</v>
      </c>
      <c r="AC402" s="140" t="str">
        <f t="shared" si="53"/>
        <v>薛锦辉20170703</v>
      </c>
      <c r="AD402" s="175" t="s">
        <v>974</v>
      </c>
      <c r="AE402" s="175" t="s">
        <v>44</v>
      </c>
      <c r="AF402" s="175" t="s">
        <v>975</v>
      </c>
      <c r="AG402" s="175" t="s">
        <v>42</v>
      </c>
      <c r="AH402" s="140" t="e">
        <f t="shared" si="54"/>
        <v>#N/A</v>
      </c>
      <c r="AI402" s="140" t="e">
        <f>VLOOKUP(C402,'[1]附件 系统外公开招考机关工作人员专业资格条件'!$H$4:$H$6155,1,0)</f>
        <v>#N/A</v>
      </c>
      <c r="AJ402" s="140" t="e">
        <f>VLOOKUP(D402,'[1]附件 系统外公开招考机关工作人员专业资格条件'!$I$4:$I$6155,1,0)</f>
        <v>#N/A</v>
      </c>
    </row>
    <row r="403" spans="17:36" ht="13.5">
      <c r="Q403" s="171">
        <f t="shared" si="50"/>
        <v>1</v>
      </c>
      <c r="R403" s="172">
        <f t="shared" si="51"/>
        <v>0</v>
      </c>
      <c r="S403" s="140"/>
      <c r="T403" s="140"/>
      <c r="U403" s="140"/>
      <c r="V403" s="173"/>
      <c r="W403" s="140"/>
      <c r="X403" s="140"/>
      <c r="AB403" s="140" t="e">
        <f t="shared" si="52"/>
        <v>#N/A</v>
      </c>
      <c r="AC403" s="140" t="str">
        <f t="shared" si="53"/>
        <v>蔡谷良20170703</v>
      </c>
      <c r="AD403" s="175" t="s">
        <v>976</v>
      </c>
      <c r="AE403" s="175" t="s">
        <v>44</v>
      </c>
      <c r="AF403" s="175" t="s">
        <v>975</v>
      </c>
      <c r="AG403" s="175" t="s">
        <v>42</v>
      </c>
      <c r="AH403" s="140" t="e">
        <f t="shared" si="54"/>
        <v>#N/A</v>
      </c>
      <c r="AI403" s="140" t="e">
        <f>VLOOKUP(C403,'[1]附件 系统外公开招考机关工作人员专业资格条件'!$H$4:$H$6155,1,0)</f>
        <v>#N/A</v>
      </c>
      <c r="AJ403" s="140" t="e">
        <f>VLOOKUP(D403,'[1]附件 系统外公开招考机关工作人员专业资格条件'!$I$4:$I$6155,1,0)</f>
        <v>#N/A</v>
      </c>
    </row>
    <row r="404" spans="17:36" ht="13.5">
      <c r="Q404" s="171">
        <f t="shared" si="50"/>
        <v>1</v>
      </c>
      <c r="R404" s="172">
        <f t="shared" si="51"/>
        <v>0</v>
      </c>
      <c r="S404" s="140"/>
      <c r="T404" s="140"/>
      <c r="U404" s="140"/>
      <c r="V404" s="173"/>
      <c r="W404" s="140"/>
      <c r="X404" s="140"/>
      <c r="AB404" s="140" t="e">
        <f t="shared" si="52"/>
        <v>#N/A</v>
      </c>
      <c r="AC404" s="140" t="str">
        <f t="shared" si="53"/>
        <v>谢佑冬20170824</v>
      </c>
      <c r="AD404" s="175" t="s">
        <v>977</v>
      </c>
      <c r="AE404" s="175" t="s">
        <v>44</v>
      </c>
      <c r="AF404" s="175" t="s">
        <v>978</v>
      </c>
      <c r="AG404" s="175" t="s">
        <v>46</v>
      </c>
      <c r="AH404" s="140" t="e">
        <f t="shared" si="54"/>
        <v>#N/A</v>
      </c>
      <c r="AI404" s="140" t="e">
        <f>VLOOKUP(C404,'[1]附件 系统外公开招考机关工作人员专业资格条件'!$H$4:$H$6155,1,0)</f>
        <v>#N/A</v>
      </c>
      <c r="AJ404" s="140" t="e">
        <f>VLOOKUP(D404,'[1]附件 系统外公开招考机关工作人员专业资格条件'!$I$4:$I$6155,1,0)</f>
        <v>#N/A</v>
      </c>
    </row>
    <row r="405" spans="17:36" ht="13.5">
      <c r="Q405" s="171">
        <f t="shared" si="50"/>
        <v>1</v>
      </c>
      <c r="R405" s="172">
        <f t="shared" si="51"/>
        <v>0</v>
      </c>
      <c r="S405" s="140"/>
      <c r="T405" s="140"/>
      <c r="U405" s="140"/>
      <c r="V405" s="173"/>
      <c r="W405" s="140"/>
      <c r="X405" s="140"/>
      <c r="AB405" s="140" t="e">
        <f t="shared" si="52"/>
        <v>#N/A</v>
      </c>
      <c r="AC405" s="140" t="str">
        <f t="shared" si="53"/>
        <v>郑昌元20171031</v>
      </c>
      <c r="AD405" s="175" t="s">
        <v>52</v>
      </c>
      <c r="AE405" s="175" t="s">
        <v>122</v>
      </c>
      <c r="AF405" s="175" t="s">
        <v>268</v>
      </c>
      <c r="AG405" s="175" t="s">
        <v>46</v>
      </c>
      <c r="AH405" s="140" t="e">
        <f t="shared" si="54"/>
        <v>#N/A</v>
      </c>
      <c r="AI405" s="140" t="e">
        <f>VLOOKUP(C405,'[1]附件 系统外公开招考机关工作人员专业资格条件'!$H$4:$H$6155,1,0)</f>
        <v>#N/A</v>
      </c>
      <c r="AJ405" s="140" t="e">
        <f>VLOOKUP(D405,'[1]附件 系统外公开招考机关工作人员专业资格条件'!$I$4:$I$6155,1,0)</f>
        <v>#N/A</v>
      </c>
    </row>
    <row r="406" spans="17:36" ht="13.5">
      <c r="Q406" s="171">
        <f t="shared" si="50"/>
        <v>1</v>
      </c>
      <c r="R406" s="172">
        <f t="shared" si="51"/>
        <v>0</v>
      </c>
      <c r="S406" s="140"/>
      <c r="T406" s="140"/>
      <c r="U406" s="140"/>
      <c r="V406" s="173"/>
      <c r="W406" s="140"/>
      <c r="X406" s="140"/>
      <c r="AB406" s="140" t="e">
        <f t="shared" si="52"/>
        <v>#N/A</v>
      </c>
      <c r="AC406" s="140" t="str">
        <f t="shared" si="53"/>
        <v>肖志文20171031</v>
      </c>
      <c r="AD406" s="175" t="s">
        <v>979</v>
      </c>
      <c r="AE406" s="175" t="s">
        <v>122</v>
      </c>
      <c r="AF406" s="175" t="s">
        <v>268</v>
      </c>
      <c r="AG406" s="175" t="s">
        <v>46</v>
      </c>
      <c r="AH406" s="140" t="e">
        <f t="shared" si="54"/>
        <v>#N/A</v>
      </c>
      <c r="AI406" s="140" t="e">
        <f>VLOOKUP(C406,'[1]附件 系统外公开招考机关工作人员专业资格条件'!$H$4:$H$6155,1,0)</f>
        <v>#N/A</v>
      </c>
      <c r="AJ406" s="140" t="e">
        <f>VLOOKUP(D406,'[1]附件 系统外公开招考机关工作人员专业资格条件'!$I$4:$I$6155,1,0)</f>
        <v>#N/A</v>
      </c>
    </row>
    <row r="407" spans="17:36" ht="13.5">
      <c r="Q407" s="171">
        <f t="shared" si="50"/>
        <v>1</v>
      </c>
      <c r="R407" s="172">
        <f t="shared" si="51"/>
        <v>0</v>
      </c>
      <c r="S407" s="140"/>
      <c r="T407" s="140"/>
      <c r="U407" s="140"/>
      <c r="V407" s="173"/>
      <c r="W407" s="140"/>
      <c r="X407" s="140"/>
      <c r="AB407" s="140" t="e">
        <f t="shared" si="52"/>
        <v>#N/A</v>
      </c>
      <c r="AC407" s="140" t="str">
        <f t="shared" si="53"/>
        <v>马文斌20171110</v>
      </c>
      <c r="AD407" s="175" t="s">
        <v>980</v>
      </c>
      <c r="AE407" s="175" t="s">
        <v>122</v>
      </c>
      <c r="AF407" s="175" t="s">
        <v>542</v>
      </c>
      <c r="AG407" s="175" t="s">
        <v>46</v>
      </c>
      <c r="AH407" s="140" t="e">
        <f t="shared" si="54"/>
        <v>#N/A</v>
      </c>
      <c r="AI407" s="140" t="e">
        <f>VLOOKUP(C407,'[1]附件 系统外公开招考机关工作人员专业资格条件'!$H$4:$H$6155,1,0)</f>
        <v>#N/A</v>
      </c>
      <c r="AJ407" s="140" t="e">
        <f>VLOOKUP(D407,'[1]附件 系统外公开招考机关工作人员专业资格条件'!$I$4:$I$6155,1,0)</f>
        <v>#N/A</v>
      </c>
    </row>
    <row r="408" spans="17:36" ht="13.5">
      <c r="Q408" s="171">
        <f t="shared" si="50"/>
        <v>1</v>
      </c>
      <c r="R408" s="172">
        <f t="shared" si="51"/>
        <v>0</v>
      </c>
      <c r="S408" s="140"/>
      <c r="T408" s="140"/>
      <c r="U408" s="140"/>
      <c r="V408" s="173"/>
      <c r="W408" s="140"/>
      <c r="X408" s="140"/>
      <c r="AB408" s="140" t="e">
        <f t="shared" si="52"/>
        <v>#N/A</v>
      </c>
      <c r="AC408" s="140" t="str">
        <f t="shared" si="53"/>
        <v>代雪群20171113</v>
      </c>
      <c r="AD408" s="175" t="s">
        <v>981</v>
      </c>
      <c r="AE408" s="175" t="s">
        <v>122</v>
      </c>
      <c r="AF408" s="175" t="s">
        <v>161</v>
      </c>
      <c r="AG408" s="175" t="s">
        <v>46</v>
      </c>
      <c r="AH408" s="140" t="e">
        <f t="shared" si="54"/>
        <v>#N/A</v>
      </c>
      <c r="AI408" s="140" t="e">
        <f>VLOOKUP(C408,'[1]附件 系统外公开招考机关工作人员专业资格条件'!$H$4:$H$6155,1,0)</f>
        <v>#N/A</v>
      </c>
      <c r="AJ408" s="140" t="e">
        <f>VLOOKUP(D408,'[1]附件 系统外公开招考机关工作人员专业资格条件'!$I$4:$I$6155,1,0)</f>
        <v>#N/A</v>
      </c>
    </row>
    <row r="409" spans="17:36" ht="13.5">
      <c r="Q409" s="171">
        <f t="shared" si="50"/>
        <v>1</v>
      </c>
      <c r="R409" s="172">
        <f t="shared" si="51"/>
        <v>0</v>
      </c>
      <c r="S409" s="140"/>
      <c r="T409" s="140"/>
      <c r="U409" s="140"/>
      <c r="V409" s="173"/>
      <c r="W409" s="140"/>
      <c r="X409" s="140"/>
      <c r="AB409" s="140" t="e">
        <f t="shared" si="52"/>
        <v>#N/A</v>
      </c>
      <c r="AC409" s="140" t="str">
        <f t="shared" si="53"/>
        <v>邓治国20171113</v>
      </c>
      <c r="AD409" s="175" t="s">
        <v>982</v>
      </c>
      <c r="AE409" s="175" t="s">
        <v>122</v>
      </c>
      <c r="AF409" s="175" t="s">
        <v>161</v>
      </c>
      <c r="AG409" s="175" t="s">
        <v>46</v>
      </c>
      <c r="AH409" s="140" t="e">
        <f t="shared" si="54"/>
        <v>#N/A</v>
      </c>
      <c r="AI409" s="140" t="e">
        <f>VLOOKUP(C409,'[1]附件 系统外公开招考机关工作人员专业资格条件'!$H$4:$H$6155,1,0)</f>
        <v>#N/A</v>
      </c>
      <c r="AJ409" s="140" t="e">
        <f>VLOOKUP(D409,'[1]附件 系统外公开招考机关工作人员专业资格条件'!$I$4:$I$6155,1,0)</f>
        <v>#N/A</v>
      </c>
    </row>
    <row r="410" spans="17:36" ht="13.5">
      <c r="Q410" s="171">
        <f t="shared" si="50"/>
        <v>1</v>
      </c>
      <c r="R410" s="172">
        <f t="shared" si="51"/>
        <v>0</v>
      </c>
      <c r="S410" s="140"/>
      <c r="T410" s="140"/>
      <c r="U410" s="140"/>
      <c r="V410" s="173"/>
      <c r="W410" s="140"/>
      <c r="X410" s="140"/>
      <c r="AB410" s="140" t="e">
        <f t="shared" si="52"/>
        <v>#N/A</v>
      </c>
      <c r="AC410" s="140" t="str">
        <f t="shared" si="53"/>
        <v>陈元秋20180803</v>
      </c>
      <c r="AD410" s="175" t="s">
        <v>124</v>
      </c>
      <c r="AE410" s="175" t="s">
        <v>44</v>
      </c>
      <c r="AF410" s="175" t="s">
        <v>983</v>
      </c>
      <c r="AG410" s="175" t="s">
        <v>46</v>
      </c>
      <c r="AH410" s="140" t="e">
        <f t="shared" si="54"/>
        <v>#N/A</v>
      </c>
      <c r="AI410" s="140" t="e">
        <f>VLOOKUP(C410,'[1]附件 系统外公开招考机关工作人员专业资格条件'!$H$4:$H$6155,1,0)</f>
        <v>#N/A</v>
      </c>
      <c r="AJ410" s="140" t="e">
        <f>VLOOKUP(D410,'[1]附件 系统外公开招考机关工作人员专业资格条件'!$I$4:$I$6155,1,0)</f>
        <v>#N/A</v>
      </c>
    </row>
    <row r="411" spans="17:36" ht="13.5">
      <c r="Q411" s="171">
        <f t="shared" si="50"/>
        <v>1</v>
      </c>
      <c r="R411" s="172">
        <f t="shared" si="51"/>
        <v>0</v>
      </c>
      <c r="S411" s="140"/>
      <c r="T411" s="140"/>
      <c r="U411" s="140"/>
      <c r="V411" s="173"/>
      <c r="W411" s="140"/>
      <c r="X411" s="140"/>
      <c r="AB411" s="140" t="e">
        <f t="shared" si="52"/>
        <v>#N/A</v>
      </c>
      <c r="AC411" s="140" t="str">
        <f t="shared" si="53"/>
        <v>郑昌元20181101</v>
      </c>
      <c r="AD411" s="175" t="s">
        <v>52</v>
      </c>
      <c r="AE411" s="175" t="s">
        <v>122</v>
      </c>
      <c r="AF411" s="175" t="s">
        <v>904</v>
      </c>
      <c r="AG411" s="175" t="s">
        <v>46</v>
      </c>
      <c r="AH411" s="140" t="e">
        <f t="shared" si="54"/>
        <v>#N/A</v>
      </c>
      <c r="AI411" s="140" t="e">
        <f>VLOOKUP(C411,'[1]附件 系统外公开招考机关工作人员专业资格条件'!$H$4:$H$6155,1,0)</f>
        <v>#N/A</v>
      </c>
      <c r="AJ411" s="140" t="e">
        <f>VLOOKUP(D411,'[1]附件 系统外公开招考机关工作人员专业资格条件'!$I$4:$I$6155,1,0)</f>
        <v>#N/A</v>
      </c>
    </row>
    <row r="412" spans="17:36" ht="13.5">
      <c r="Q412" s="171">
        <f t="shared" si="50"/>
        <v>1</v>
      </c>
      <c r="R412" s="172">
        <f t="shared" si="51"/>
        <v>0</v>
      </c>
      <c r="S412" s="140"/>
      <c r="T412" s="140"/>
      <c r="U412" s="140"/>
      <c r="V412" s="173"/>
      <c r="W412" s="140"/>
      <c r="X412" s="140"/>
      <c r="AB412" s="140" t="e">
        <f t="shared" si="52"/>
        <v>#N/A</v>
      </c>
      <c r="AC412" s="140" t="str">
        <f t="shared" si="53"/>
        <v>李明元20190103</v>
      </c>
      <c r="AD412" s="175" t="s">
        <v>65</v>
      </c>
      <c r="AE412" s="175" t="s">
        <v>984</v>
      </c>
      <c r="AF412" s="175" t="s">
        <v>985</v>
      </c>
      <c r="AG412" s="175" t="s">
        <v>46</v>
      </c>
      <c r="AH412" s="140" t="e">
        <f t="shared" si="54"/>
        <v>#N/A</v>
      </c>
      <c r="AI412" s="140" t="e">
        <f>VLOOKUP(C412,'[1]附件 系统外公开招考机关工作人员专业资格条件'!$H$4:$H$6155,1,0)</f>
        <v>#N/A</v>
      </c>
      <c r="AJ412" s="140" t="e">
        <f>VLOOKUP(D412,'[1]附件 系统外公开招考机关工作人员专业资格条件'!$I$4:$I$6155,1,0)</f>
        <v>#N/A</v>
      </c>
    </row>
    <row r="413" spans="17:36" ht="13.5">
      <c r="Q413" s="171">
        <f t="shared" si="50"/>
        <v>1</v>
      </c>
      <c r="R413" s="172">
        <f t="shared" si="51"/>
        <v>0</v>
      </c>
      <c r="S413" s="140"/>
      <c r="T413" s="140"/>
      <c r="U413" s="140"/>
      <c r="V413" s="173"/>
      <c r="W413" s="140"/>
      <c r="X413" s="140"/>
      <c r="AB413" s="140" t="e">
        <f t="shared" si="52"/>
        <v>#N/A</v>
      </c>
      <c r="AC413" s="140" t="str">
        <f t="shared" si="53"/>
        <v>段加军20190906</v>
      </c>
      <c r="AD413" s="175" t="s">
        <v>96</v>
      </c>
      <c r="AE413" s="175" t="s">
        <v>641</v>
      </c>
      <c r="AF413" s="175" t="s">
        <v>986</v>
      </c>
      <c r="AG413" s="175">
        <v>4.35</v>
      </c>
      <c r="AH413" s="140" t="e">
        <f t="shared" si="54"/>
        <v>#N/A</v>
      </c>
      <c r="AI413" s="140" t="e">
        <f>VLOOKUP(C413,'[1]附件 系统外公开招考机关工作人员专业资格条件'!$H$4:$H$6155,1,0)</f>
        <v>#N/A</v>
      </c>
      <c r="AJ413" s="140" t="e">
        <f>VLOOKUP(D413,'[1]附件 系统外公开招考机关工作人员专业资格条件'!$I$4:$I$6155,1,0)</f>
        <v>#N/A</v>
      </c>
    </row>
    <row r="414" spans="17:36" ht="13.5">
      <c r="Q414" s="171">
        <f t="shared" si="50"/>
        <v>1</v>
      </c>
      <c r="R414" s="172">
        <f t="shared" si="51"/>
        <v>0</v>
      </c>
      <c r="S414" s="140"/>
      <c r="T414" s="140"/>
      <c r="U414" s="140"/>
      <c r="V414" s="173"/>
      <c r="W414" s="140"/>
      <c r="X414" s="140"/>
      <c r="AB414" s="140" t="e">
        <f t="shared" si="52"/>
        <v>#N/A</v>
      </c>
      <c r="AC414" s="140" t="str">
        <f t="shared" si="53"/>
        <v>周春莲20160908</v>
      </c>
      <c r="AD414" s="175" t="s">
        <v>116</v>
      </c>
      <c r="AE414" s="175" t="s">
        <v>122</v>
      </c>
      <c r="AF414" s="175" t="s">
        <v>987</v>
      </c>
      <c r="AG414" s="175" t="s">
        <v>42</v>
      </c>
      <c r="AH414" s="140" t="e">
        <f t="shared" si="54"/>
        <v>#N/A</v>
      </c>
      <c r="AI414" s="140" t="e">
        <f>VLOOKUP(C414,'[1]附件 系统外公开招考机关工作人员专业资格条件'!$H$4:$H$6155,1,0)</f>
        <v>#N/A</v>
      </c>
      <c r="AJ414" s="140" t="e">
        <f>VLOOKUP(D414,'[1]附件 系统外公开招考机关工作人员专业资格条件'!$I$4:$I$6155,1,0)</f>
        <v>#N/A</v>
      </c>
    </row>
    <row r="415" spans="17:36" ht="13.5">
      <c r="Q415" s="171">
        <f t="shared" si="50"/>
        <v>1</v>
      </c>
      <c r="R415" s="172">
        <f t="shared" si="51"/>
        <v>0</v>
      </c>
      <c r="S415" s="140"/>
      <c r="T415" s="140"/>
      <c r="U415" s="140"/>
      <c r="V415" s="173"/>
      <c r="W415" s="140"/>
      <c r="X415" s="140"/>
      <c r="AB415" s="140" t="e">
        <f t="shared" si="52"/>
        <v>#N/A</v>
      </c>
      <c r="AC415" s="140" t="str">
        <f t="shared" si="53"/>
        <v>张志勋20160914</v>
      </c>
      <c r="AD415" s="175" t="s">
        <v>988</v>
      </c>
      <c r="AE415" s="175" t="s">
        <v>641</v>
      </c>
      <c r="AF415" s="175" t="s">
        <v>989</v>
      </c>
      <c r="AG415" s="175" t="s">
        <v>42</v>
      </c>
      <c r="AH415" s="140" t="e">
        <f t="shared" si="54"/>
        <v>#N/A</v>
      </c>
      <c r="AI415" s="140" t="e">
        <f>VLOOKUP(C415,'[1]附件 系统外公开招考机关工作人员专业资格条件'!$H$4:$H$6155,1,0)</f>
        <v>#N/A</v>
      </c>
      <c r="AJ415" s="140" t="e">
        <f>VLOOKUP(D415,'[1]附件 系统外公开招考机关工作人员专业资格条件'!$I$4:$I$6155,1,0)</f>
        <v>#N/A</v>
      </c>
    </row>
    <row r="416" spans="17:36" ht="13.5">
      <c r="Q416" s="171">
        <f t="shared" si="50"/>
        <v>1</v>
      </c>
      <c r="R416" s="172">
        <f t="shared" si="51"/>
        <v>0</v>
      </c>
      <c r="S416" s="140"/>
      <c r="T416" s="140"/>
      <c r="U416" s="140"/>
      <c r="V416" s="173"/>
      <c r="W416" s="140"/>
      <c r="X416" s="140"/>
      <c r="AB416" s="140" t="e">
        <f t="shared" si="52"/>
        <v>#N/A</v>
      </c>
      <c r="AC416" s="140" t="str">
        <f t="shared" si="53"/>
        <v>杨其兵20161017</v>
      </c>
      <c r="AD416" s="175" t="s">
        <v>990</v>
      </c>
      <c r="AE416" s="175" t="s">
        <v>122</v>
      </c>
      <c r="AF416" s="175" t="s">
        <v>948</v>
      </c>
      <c r="AG416" s="175" t="s">
        <v>42</v>
      </c>
      <c r="AH416" s="140" t="e">
        <f t="shared" si="54"/>
        <v>#N/A</v>
      </c>
      <c r="AI416" s="140" t="e">
        <f>VLOOKUP(C416,'[1]附件 系统外公开招考机关工作人员专业资格条件'!$H$4:$H$6155,1,0)</f>
        <v>#N/A</v>
      </c>
      <c r="AJ416" s="140" t="e">
        <f>VLOOKUP(D416,'[1]附件 系统外公开招考机关工作人员专业资格条件'!$I$4:$I$6155,1,0)</f>
        <v>#N/A</v>
      </c>
    </row>
    <row r="417" spans="17:36" ht="13.5">
      <c r="Q417" s="171">
        <f t="shared" si="50"/>
        <v>1</v>
      </c>
      <c r="R417" s="172">
        <f t="shared" si="51"/>
        <v>0</v>
      </c>
      <c r="S417" s="140"/>
      <c r="T417" s="140"/>
      <c r="U417" s="140"/>
      <c r="V417" s="173"/>
      <c r="W417" s="140"/>
      <c r="X417" s="140"/>
      <c r="AB417" s="140" t="e">
        <f t="shared" si="52"/>
        <v>#N/A</v>
      </c>
      <c r="AC417" s="140" t="str">
        <f t="shared" si="53"/>
        <v>黄忠海20161027</v>
      </c>
      <c r="AD417" s="175" t="s">
        <v>991</v>
      </c>
      <c r="AE417" s="175" t="s">
        <v>44</v>
      </c>
      <c r="AF417" s="175" t="s">
        <v>992</v>
      </c>
      <c r="AG417" s="175" t="s">
        <v>42</v>
      </c>
      <c r="AH417" s="140" t="e">
        <f t="shared" si="54"/>
        <v>#N/A</v>
      </c>
      <c r="AI417" s="140" t="e">
        <f>VLOOKUP(C417,'[1]附件 系统外公开招考机关工作人员专业资格条件'!$H$4:$H$6155,1,0)</f>
        <v>#N/A</v>
      </c>
      <c r="AJ417" s="140" t="e">
        <f>VLOOKUP(D417,'[1]附件 系统外公开招考机关工作人员专业资格条件'!$I$4:$I$6155,1,0)</f>
        <v>#N/A</v>
      </c>
    </row>
    <row r="418" spans="17:36" ht="13.5">
      <c r="Q418" s="171">
        <f t="shared" si="50"/>
        <v>1</v>
      </c>
      <c r="R418" s="172">
        <f t="shared" si="51"/>
        <v>0</v>
      </c>
      <c r="S418" s="140"/>
      <c r="T418" s="140"/>
      <c r="U418" s="140"/>
      <c r="V418" s="173"/>
      <c r="W418" s="140"/>
      <c r="X418" s="140"/>
      <c r="AB418" s="140" t="e">
        <f t="shared" si="52"/>
        <v>#N/A</v>
      </c>
      <c r="AC418" s="140" t="str">
        <f t="shared" si="53"/>
        <v>杨青山20161102</v>
      </c>
      <c r="AD418" s="175" t="s">
        <v>993</v>
      </c>
      <c r="AE418" s="175" t="s">
        <v>44</v>
      </c>
      <c r="AF418" s="175" t="s">
        <v>231</v>
      </c>
      <c r="AG418" s="175" t="s">
        <v>42</v>
      </c>
      <c r="AH418" s="140" t="e">
        <f t="shared" si="54"/>
        <v>#N/A</v>
      </c>
      <c r="AI418" s="140" t="e">
        <f>VLOOKUP(C418,'[1]附件 系统外公开招考机关工作人员专业资格条件'!$H$4:$H$6155,1,0)</f>
        <v>#N/A</v>
      </c>
      <c r="AJ418" s="140" t="e">
        <f>VLOOKUP(D418,'[1]附件 系统外公开招考机关工作人员专业资格条件'!$I$4:$I$6155,1,0)</f>
        <v>#N/A</v>
      </c>
    </row>
    <row r="419" spans="17:36" ht="13.5">
      <c r="Q419" s="171">
        <f t="shared" si="50"/>
        <v>1</v>
      </c>
      <c r="R419" s="172">
        <f t="shared" si="51"/>
        <v>0</v>
      </c>
      <c r="S419" s="140"/>
      <c r="T419" s="140"/>
      <c r="U419" s="140"/>
      <c r="V419" s="173"/>
      <c r="W419" s="140"/>
      <c r="X419" s="140"/>
      <c r="AB419" s="140" t="e">
        <f t="shared" si="52"/>
        <v>#N/A</v>
      </c>
      <c r="AC419" s="140" t="str">
        <f t="shared" si="53"/>
        <v>刘凤姣20161107</v>
      </c>
      <c r="AD419" s="175" t="s">
        <v>994</v>
      </c>
      <c r="AE419" s="175" t="s">
        <v>44</v>
      </c>
      <c r="AF419" s="175" t="s">
        <v>995</v>
      </c>
      <c r="AG419" s="175" t="s">
        <v>42</v>
      </c>
      <c r="AH419" s="140" t="e">
        <f t="shared" si="54"/>
        <v>#N/A</v>
      </c>
      <c r="AI419" s="140" t="e">
        <f>VLOOKUP(C419,'[1]附件 系统外公开招考机关工作人员专业资格条件'!$H$4:$H$6155,1,0)</f>
        <v>#N/A</v>
      </c>
      <c r="AJ419" s="140" t="e">
        <f>VLOOKUP(D419,'[1]附件 系统外公开招考机关工作人员专业资格条件'!$I$4:$I$6155,1,0)</f>
        <v>#N/A</v>
      </c>
    </row>
    <row r="420" spans="17:36" ht="13.5">
      <c r="Q420" s="171">
        <f t="shared" si="50"/>
        <v>1</v>
      </c>
      <c r="R420" s="172">
        <f t="shared" si="51"/>
        <v>0</v>
      </c>
      <c r="S420" s="140"/>
      <c r="T420" s="140"/>
      <c r="U420" s="140"/>
      <c r="V420" s="173"/>
      <c r="W420" s="140"/>
      <c r="X420" s="140"/>
      <c r="AB420" s="140" t="e">
        <f t="shared" si="52"/>
        <v>#N/A</v>
      </c>
      <c r="AC420" s="140" t="str">
        <f t="shared" si="53"/>
        <v>洪梅香20161107</v>
      </c>
      <c r="AD420" s="175" t="s">
        <v>996</v>
      </c>
      <c r="AE420" s="175" t="s">
        <v>44</v>
      </c>
      <c r="AF420" s="175" t="s">
        <v>995</v>
      </c>
      <c r="AG420" s="175" t="s">
        <v>42</v>
      </c>
      <c r="AH420" s="140" t="e">
        <f t="shared" si="54"/>
        <v>#N/A</v>
      </c>
      <c r="AI420" s="140" t="e">
        <f>VLOOKUP(C420,'[1]附件 系统外公开招考机关工作人员专业资格条件'!$H$4:$H$6155,1,0)</f>
        <v>#N/A</v>
      </c>
      <c r="AJ420" s="140" t="e">
        <f>VLOOKUP(D420,'[1]附件 系统外公开招考机关工作人员专业资格条件'!$I$4:$I$6155,1,0)</f>
        <v>#N/A</v>
      </c>
    </row>
    <row r="421" spans="17:36" ht="13.5">
      <c r="Q421" s="171">
        <f t="shared" si="50"/>
        <v>1</v>
      </c>
      <c r="R421" s="172">
        <f t="shared" si="51"/>
        <v>0</v>
      </c>
      <c r="S421" s="140"/>
      <c r="T421" s="140"/>
      <c r="U421" s="140"/>
      <c r="V421" s="173"/>
      <c r="W421" s="140"/>
      <c r="X421" s="140"/>
      <c r="AB421" s="140" t="e">
        <f t="shared" si="52"/>
        <v>#N/A</v>
      </c>
      <c r="AC421" s="140" t="str">
        <f t="shared" si="53"/>
        <v>杨斯友20161109</v>
      </c>
      <c r="AD421" s="175" t="s">
        <v>36</v>
      </c>
      <c r="AE421" s="175" t="s">
        <v>44</v>
      </c>
      <c r="AF421" s="175" t="s">
        <v>192</v>
      </c>
      <c r="AG421" s="175" t="s">
        <v>46</v>
      </c>
      <c r="AH421" s="140" t="e">
        <f t="shared" si="54"/>
        <v>#N/A</v>
      </c>
      <c r="AI421" s="140" t="e">
        <f>VLOOKUP(C421,'[1]附件 系统外公开招考机关工作人员专业资格条件'!$H$4:$H$6155,1,0)</f>
        <v>#N/A</v>
      </c>
      <c r="AJ421" s="140" t="e">
        <f>VLOOKUP(D421,'[1]附件 系统外公开招考机关工作人员专业资格条件'!$I$4:$I$6155,1,0)</f>
        <v>#N/A</v>
      </c>
    </row>
    <row r="422" spans="17:36" ht="13.5">
      <c r="Q422" s="171">
        <f t="shared" si="50"/>
        <v>1</v>
      </c>
      <c r="R422" s="172">
        <f t="shared" si="51"/>
        <v>0</v>
      </c>
      <c r="S422" s="140"/>
      <c r="T422" s="140"/>
      <c r="U422" s="140"/>
      <c r="V422" s="173"/>
      <c r="W422" s="140"/>
      <c r="X422" s="140"/>
      <c r="AB422" s="140" t="e">
        <f t="shared" si="52"/>
        <v>#N/A</v>
      </c>
      <c r="AC422" s="140" t="str">
        <f t="shared" si="53"/>
        <v>刘克成20161109</v>
      </c>
      <c r="AD422" s="175" t="s">
        <v>997</v>
      </c>
      <c r="AE422" s="175" t="s">
        <v>44</v>
      </c>
      <c r="AF422" s="175" t="s">
        <v>192</v>
      </c>
      <c r="AG422" s="175" t="s">
        <v>42</v>
      </c>
      <c r="AH422" s="140" t="e">
        <f t="shared" si="54"/>
        <v>#N/A</v>
      </c>
      <c r="AI422" s="140" t="e">
        <f>VLOOKUP(C422,'[1]附件 系统外公开招考机关工作人员专业资格条件'!$H$4:$H$6155,1,0)</f>
        <v>#N/A</v>
      </c>
      <c r="AJ422" s="140" t="e">
        <f>VLOOKUP(D422,'[1]附件 系统外公开招考机关工作人员专业资格条件'!$I$4:$I$6155,1,0)</f>
        <v>#N/A</v>
      </c>
    </row>
    <row r="423" spans="17:36" ht="13.5">
      <c r="Q423" s="171">
        <f t="shared" si="50"/>
        <v>1</v>
      </c>
      <c r="R423" s="172">
        <f t="shared" si="51"/>
        <v>0</v>
      </c>
      <c r="S423" s="140"/>
      <c r="T423" s="140"/>
      <c r="U423" s="140"/>
      <c r="V423" s="173"/>
      <c r="W423" s="140"/>
      <c r="X423" s="140"/>
      <c r="AB423" s="140" t="e">
        <f t="shared" si="52"/>
        <v>#N/A</v>
      </c>
      <c r="AC423" s="140" t="str">
        <f t="shared" si="53"/>
        <v>段加军20161212</v>
      </c>
      <c r="AD423" s="175" t="s">
        <v>96</v>
      </c>
      <c r="AE423" s="175" t="s">
        <v>44</v>
      </c>
      <c r="AF423" s="175" t="s">
        <v>998</v>
      </c>
      <c r="AG423" s="175" t="s">
        <v>42</v>
      </c>
      <c r="AH423" s="140" t="e">
        <f t="shared" si="54"/>
        <v>#N/A</v>
      </c>
      <c r="AI423" s="140" t="e">
        <f>VLOOKUP(C423,'[1]附件 系统外公开招考机关工作人员专业资格条件'!$H$4:$H$6155,1,0)</f>
        <v>#N/A</v>
      </c>
      <c r="AJ423" s="140" t="e">
        <f>VLOOKUP(D423,'[1]附件 系统外公开招考机关工作人员专业资格条件'!$I$4:$I$6155,1,0)</f>
        <v>#N/A</v>
      </c>
    </row>
    <row r="424" spans="17:36" ht="13.5">
      <c r="Q424" s="171">
        <f t="shared" si="50"/>
        <v>1</v>
      </c>
      <c r="R424" s="172">
        <f t="shared" si="51"/>
        <v>0</v>
      </c>
      <c r="S424" s="140"/>
      <c r="T424" s="140"/>
      <c r="U424" s="140"/>
      <c r="V424" s="173"/>
      <c r="W424" s="140"/>
      <c r="X424" s="140"/>
      <c r="AB424" s="140" t="e">
        <f t="shared" si="52"/>
        <v>#N/A</v>
      </c>
      <c r="AC424" s="140" t="str">
        <f t="shared" si="53"/>
        <v>陈伟辉20170328</v>
      </c>
      <c r="AD424" s="175" t="s">
        <v>999</v>
      </c>
      <c r="AE424" s="175" t="s">
        <v>44</v>
      </c>
      <c r="AF424" s="175" t="s">
        <v>1000</v>
      </c>
      <c r="AG424" s="175" t="s">
        <v>46</v>
      </c>
      <c r="AH424" s="140" t="e">
        <f t="shared" si="54"/>
        <v>#N/A</v>
      </c>
      <c r="AI424" s="140" t="e">
        <f>VLOOKUP(C424,'[1]附件 系统外公开招考机关工作人员专业资格条件'!$H$4:$H$6155,1,0)</f>
        <v>#N/A</v>
      </c>
      <c r="AJ424" s="140" t="e">
        <f>VLOOKUP(D424,'[1]附件 系统外公开招考机关工作人员专业资格条件'!$I$4:$I$6155,1,0)</f>
        <v>#N/A</v>
      </c>
    </row>
    <row r="425" spans="17:36" ht="13.5">
      <c r="Q425" s="171">
        <f t="shared" si="50"/>
        <v>1</v>
      </c>
      <c r="R425" s="172">
        <f t="shared" si="51"/>
        <v>0</v>
      </c>
      <c r="S425" s="140"/>
      <c r="T425" s="140"/>
      <c r="U425" s="140"/>
      <c r="V425" s="173"/>
      <c r="W425" s="140"/>
      <c r="X425" s="140"/>
      <c r="AB425" s="140" t="e">
        <f t="shared" si="52"/>
        <v>#N/A</v>
      </c>
      <c r="AC425" s="140" t="str">
        <f t="shared" si="53"/>
        <v>李望林20170511</v>
      </c>
      <c r="AD425" s="175" t="s">
        <v>1001</v>
      </c>
      <c r="AE425" s="175" t="s">
        <v>44</v>
      </c>
      <c r="AF425" s="175" t="s">
        <v>1002</v>
      </c>
      <c r="AG425" s="175" t="s">
        <v>46</v>
      </c>
      <c r="AH425" s="140" t="e">
        <f t="shared" si="54"/>
        <v>#N/A</v>
      </c>
      <c r="AI425" s="140" t="e">
        <f>VLOOKUP(C425,'[1]附件 系统外公开招考机关工作人员专业资格条件'!$H$4:$H$6155,1,0)</f>
        <v>#N/A</v>
      </c>
      <c r="AJ425" s="140" t="e">
        <f>VLOOKUP(D425,'[1]附件 系统外公开招考机关工作人员专业资格条件'!$I$4:$I$6155,1,0)</f>
        <v>#N/A</v>
      </c>
    </row>
    <row r="426" spans="17:36" ht="13.5">
      <c r="Q426" s="171">
        <f t="shared" si="50"/>
        <v>1</v>
      </c>
      <c r="R426" s="172">
        <f t="shared" si="51"/>
        <v>0</v>
      </c>
      <c r="S426" s="140"/>
      <c r="T426" s="140"/>
      <c r="U426" s="140"/>
      <c r="V426" s="173"/>
      <c r="W426" s="140"/>
      <c r="X426" s="140"/>
      <c r="AB426" s="140" t="e">
        <f t="shared" si="52"/>
        <v>#N/A</v>
      </c>
      <c r="AC426" s="140" t="str">
        <f t="shared" si="53"/>
        <v>危满舟20170606</v>
      </c>
      <c r="AD426" s="175" t="s">
        <v>1003</v>
      </c>
      <c r="AE426" s="175" t="s">
        <v>44</v>
      </c>
      <c r="AF426" s="175" t="s">
        <v>1004</v>
      </c>
      <c r="AG426" s="175" t="s">
        <v>46</v>
      </c>
      <c r="AH426" s="140" t="e">
        <f t="shared" si="54"/>
        <v>#N/A</v>
      </c>
      <c r="AI426" s="140" t="e">
        <f>VLOOKUP(C426,'[1]附件 系统外公开招考机关工作人员专业资格条件'!$H$4:$H$6155,1,0)</f>
        <v>#N/A</v>
      </c>
      <c r="AJ426" s="140" t="e">
        <f>VLOOKUP(D426,'[1]附件 系统外公开招考机关工作人员专业资格条件'!$I$4:$I$6155,1,0)</f>
        <v>#N/A</v>
      </c>
    </row>
    <row r="427" spans="17:36" ht="13.5">
      <c r="Q427" s="171">
        <f t="shared" si="50"/>
        <v>1</v>
      </c>
      <c r="R427" s="172">
        <f t="shared" si="51"/>
        <v>0</v>
      </c>
      <c r="S427" s="140"/>
      <c r="T427" s="140"/>
      <c r="U427" s="140"/>
      <c r="V427" s="173"/>
      <c r="W427" s="140"/>
      <c r="X427" s="140"/>
      <c r="AB427" s="140" t="e">
        <f t="shared" si="52"/>
        <v>#N/A</v>
      </c>
      <c r="AC427" s="140" t="str">
        <f t="shared" si="53"/>
        <v>熊友莲20170609</v>
      </c>
      <c r="AD427" s="175" t="s">
        <v>1005</v>
      </c>
      <c r="AE427" s="175" t="s">
        <v>44</v>
      </c>
      <c r="AF427" s="175" t="s">
        <v>934</v>
      </c>
      <c r="AG427" s="175" t="s">
        <v>42</v>
      </c>
      <c r="AH427" s="140" t="e">
        <f t="shared" si="54"/>
        <v>#N/A</v>
      </c>
      <c r="AI427" s="140" t="e">
        <f>VLOOKUP(C427,'[1]附件 系统外公开招考机关工作人员专业资格条件'!$H$4:$H$6155,1,0)</f>
        <v>#N/A</v>
      </c>
      <c r="AJ427" s="140" t="e">
        <f>VLOOKUP(D427,'[1]附件 系统外公开招考机关工作人员专业资格条件'!$I$4:$I$6155,1,0)</f>
        <v>#N/A</v>
      </c>
    </row>
    <row r="428" spans="17:36" ht="13.5">
      <c r="Q428" s="171">
        <f t="shared" si="50"/>
        <v>1</v>
      </c>
      <c r="R428" s="172">
        <f t="shared" si="51"/>
        <v>0</v>
      </c>
      <c r="S428" s="140"/>
      <c r="T428" s="140"/>
      <c r="U428" s="140"/>
      <c r="V428" s="173"/>
      <c r="W428" s="140"/>
      <c r="X428" s="140"/>
      <c r="AB428" s="140" t="e">
        <f t="shared" si="52"/>
        <v>#N/A</v>
      </c>
      <c r="AC428" s="140" t="str">
        <f t="shared" si="53"/>
        <v>龚连娥20170818</v>
      </c>
      <c r="AD428" s="175" t="s">
        <v>1006</v>
      </c>
      <c r="AE428" s="175" t="s">
        <v>44</v>
      </c>
      <c r="AF428" s="175" t="s">
        <v>1007</v>
      </c>
      <c r="AG428" s="175" t="s">
        <v>46</v>
      </c>
      <c r="AH428" s="140" t="e">
        <f t="shared" si="54"/>
        <v>#N/A</v>
      </c>
      <c r="AI428" s="140" t="e">
        <f>VLOOKUP(C428,'[1]附件 系统外公开招考机关工作人员专业资格条件'!$H$4:$H$6155,1,0)</f>
        <v>#N/A</v>
      </c>
      <c r="AJ428" s="140" t="e">
        <f>VLOOKUP(D428,'[1]附件 系统外公开招考机关工作人员专业资格条件'!$I$4:$I$6155,1,0)</f>
        <v>#N/A</v>
      </c>
    </row>
    <row r="429" spans="17:36" ht="13.5">
      <c r="Q429" s="171">
        <f t="shared" si="50"/>
        <v>1</v>
      </c>
      <c r="R429" s="172">
        <f t="shared" si="51"/>
        <v>0</v>
      </c>
      <c r="S429" s="140"/>
      <c r="T429" s="140"/>
      <c r="U429" s="140"/>
      <c r="V429" s="173"/>
      <c r="W429" s="140"/>
      <c r="X429" s="140"/>
      <c r="AB429" s="140" t="e">
        <f t="shared" si="52"/>
        <v>#N/A</v>
      </c>
      <c r="AC429" s="140" t="str">
        <f t="shared" si="53"/>
        <v>熊光辉20170907</v>
      </c>
      <c r="AD429" s="175" t="s">
        <v>1008</v>
      </c>
      <c r="AE429" s="175" t="s">
        <v>44</v>
      </c>
      <c r="AF429" s="175" t="s">
        <v>1009</v>
      </c>
      <c r="AG429" s="175" t="s">
        <v>46</v>
      </c>
      <c r="AH429" s="140" t="e">
        <f t="shared" si="54"/>
        <v>#N/A</v>
      </c>
      <c r="AI429" s="140" t="e">
        <f>VLOOKUP(C429,'[1]附件 系统外公开招考机关工作人员专业资格条件'!$H$4:$H$6155,1,0)</f>
        <v>#N/A</v>
      </c>
      <c r="AJ429" s="140" t="e">
        <f>VLOOKUP(D429,'[1]附件 系统外公开招考机关工作人员专业资格条件'!$I$4:$I$6155,1,0)</f>
        <v>#N/A</v>
      </c>
    </row>
    <row r="430" spans="17:36" ht="13.5">
      <c r="Q430" s="171">
        <f t="shared" si="50"/>
        <v>1</v>
      </c>
      <c r="R430" s="172">
        <f t="shared" si="51"/>
        <v>0</v>
      </c>
      <c r="S430" s="140"/>
      <c r="T430" s="140"/>
      <c r="U430" s="140"/>
      <c r="V430" s="173"/>
      <c r="W430" s="140"/>
      <c r="X430" s="140"/>
      <c r="AB430" s="140" t="e">
        <f t="shared" si="52"/>
        <v>#N/A</v>
      </c>
      <c r="AC430" s="140" t="str">
        <f t="shared" si="53"/>
        <v>蒋飞仙20170930</v>
      </c>
      <c r="AD430" s="175" t="s">
        <v>1010</v>
      </c>
      <c r="AE430" s="175" t="s">
        <v>44</v>
      </c>
      <c r="AF430" s="175" t="s">
        <v>1011</v>
      </c>
      <c r="AG430" s="175" t="s">
        <v>46</v>
      </c>
      <c r="AH430" s="140" t="e">
        <f t="shared" si="54"/>
        <v>#N/A</v>
      </c>
      <c r="AI430" s="140" t="e">
        <f>VLOOKUP(C430,'[1]附件 系统外公开招考机关工作人员专业资格条件'!$H$4:$H$6155,1,0)</f>
        <v>#N/A</v>
      </c>
      <c r="AJ430" s="140" t="e">
        <f>VLOOKUP(D430,'[1]附件 系统外公开招考机关工作人员专业资格条件'!$I$4:$I$6155,1,0)</f>
        <v>#N/A</v>
      </c>
    </row>
    <row r="431" spans="17:36" ht="13.5">
      <c r="Q431" s="171">
        <f t="shared" si="50"/>
        <v>1</v>
      </c>
      <c r="R431" s="172">
        <f t="shared" si="51"/>
        <v>0</v>
      </c>
      <c r="S431" s="140"/>
      <c r="T431" s="140"/>
      <c r="U431" s="140"/>
      <c r="V431" s="173"/>
      <c r="W431" s="140"/>
      <c r="X431" s="140"/>
      <c r="AB431" s="140" t="e">
        <f t="shared" si="52"/>
        <v>#N/A</v>
      </c>
      <c r="AC431" s="140" t="str">
        <f t="shared" si="53"/>
        <v>李明元20171117</v>
      </c>
      <c r="AD431" s="175" t="s">
        <v>65</v>
      </c>
      <c r="AE431" s="175" t="s">
        <v>122</v>
      </c>
      <c r="AF431" s="175" t="s">
        <v>283</v>
      </c>
      <c r="AG431" s="175" t="s">
        <v>46</v>
      </c>
      <c r="AH431" s="140" t="e">
        <f t="shared" si="54"/>
        <v>#N/A</v>
      </c>
      <c r="AI431" s="140" t="e">
        <f>VLOOKUP(C431,'[1]附件 系统外公开招考机关工作人员专业资格条件'!$H$4:$H$6155,1,0)</f>
        <v>#N/A</v>
      </c>
      <c r="AJ431" s="140" t="e">
        <f>VLOOKUP(D431,'[1]附件 系统外公开招考机关工作人员专业资格条件'!$I$4:$I$6155,1,0)</f>
        <v>#N/A</v>
      </c>
    </row>
    <row r="432" spans="17:36" ht="13.5">
      <c r="Q432" s="171">
        <f t="shared" si="50"/>
        <v>1</v>
      </c>
      <c r="R432" s="172">
        <f t="shared" si="51"/>
        <v>0</v>
      </c>
      <c r="S432" s="140"/>
      <c r="T432" s="140"/>
      <c r="U432" s="140"/>
      <c r="V432" s="173"/>
      <c r="W432" s="140"/>
      <c r="X432" s="140"/>
      <c r="AB432" s="140" t="e">
        <f t="shared" si="52"/>
        <v>#N/A</v>
      </c>
      <c r="AC432" s="140" t="str">
        <f t="shared" si="53"/>
        <v>杨斯友20171118</v>
      </c>
      <c r="AD432" s="175" t="s">
        <v>36</v>
      </c>
      <c r="AE432" s="175" t="s">
        <v>122</v>
      </c>
      <c r="AF432" s="175" t="s">
        <v>1012</v>
      </c>
      <c r="AG432" s="175" t="s">
        <v>42</v>
      </c>
      <c r="AH432" s="140" t="e">
        <f t="shared" si="54"/>
        <v>#N/A</v>
      </c>
      <c r="AI432" s="140" t="e">
        <f>VLOOKUP(C432,'[1]附件 系统外公开招考机关工作人员专业资格条件'!$H$4:$H$6155,1,0)</f>
        <v>#N/A</v>
      </c>
      <c r="AJ432" s="140" t="e">
        <f>VLOOKUP(D432,'[1]附件 系统外公开招考机关工作人员专业资格条件'!$I$4:$I$6155,1,0)</f>
        <v>#N/A</v>
      </c>
    </row>
    <row r="433" spans="17:36" ht="13.5">
      <c r="Q433" s="171">
        <f t="shared" si="50"/>
        <v>1</v>
      </c>
      <c r="R433" s="172">
        <f t="shared" si="51"/>
        <v>0</v>
      </c>
      <c r="S433" s="140"/>
      <c r="T433" s="140"/>
      <c r="U433" s="140"/>
      <c r="V433" s="173"/>
      <c r="W433" s="140"/>
      <c r="X433" s="140"/>
      <c r="AB433" s="140" t="e">
        <f t="shared" si="52"/>
        <v>#N/A</v>
      </c>
      <c r="AC433" s="140" t="str">
        <f t="shared" si="53"/>
        <v>段加军20180913</v>
      </c>
      <c r="AD433" s="175" t="s">
        <v>96</v>
      </c>
      <c r="AE433" s="175" t="s">
        <v>122</v>
      </c>
      <c r="AF433" s="175" t="s">
        <v>679</v>
      </c>
      <c r="AG433" s="175" t="s">
        <v>46</v>
      </c>
      <c r="AH433" s="140" t="e">
        <f t="shared" si="54"/>
        <v>#N/A</v>
      </c>
      <c r="AI433" s="140" t="e">
        <f>VLOOKUP(C433,'[1]附件 系统外公开招考机关工作人员专业资格条件'!$H$4:$H$6155,1,0)</f>
        <v>#N/A</v>
      </c>
      <c r="AJ433" s="140" t="e">
        <f>VLOOKUP(D433,'[1]附件 系统外公开招考机关工作人员专业资格条件'!$I$4:$I$6155,1,0)</f>
        <v>#N/A</v>
      </c>
    </row>
    <row r="434" spans="17:36" ht="13.5">
      <c r="Q434" s="171">
        <f t="shared" si="50"/>
        <v>1</v>
      </c>
      <c r="R434" s="172">
        <f t="shared" si="51"/>
        <v>0</v>
      </c>
      <c r="S434" s="140"/>
      <c r="T434" s="140"/>
      <c r="U434" s="140"/>
      <c r="V434" s="173"/>
      <c r="W434" s="140"/>
      <c r="X434" s="140"/>
      <c r="AB434" s="140" t="e">
        <f t="shared" si="52"/>
        <v>#N/A</v>
      </c>
      <c r="AC434" s="140" t="str">
        <f t="shared" si="53"/>
        <v>盛丽华20190315</v>
      </c>
      <c r="AD434" s="175" t="s">
        <v>72</v>
      </c>
      <c r="AE434" s="175" t="s">
        <v>641</v>
      </c>
      <c r="AF434" s="175" t="s">
        <v>1013</v>
      </c>
      <c r="AG434" s="175" t="s">
        <v>46</v>
      </c>
      <c r="AH434" s="140" t="e">
        <f t="shared" si="54"/>
        <v>#N/A</v>
      </c>
      <c r="AI434" s="140" t="e">
        <f>VLOOKUP(C434,'[1]附件 系统外公开招考机关工作人员专业资格条件'!$H$4:$H$6155,1,0)</f>
        <v>#N/A</v>
      </c>
      <c r="AJ434" s="140" t="e">
        <f>VLOOKUP(D434,'[1]附件 系统外公开招考机关工作人员专业资格条件'!$I$4:$I$6155,1,0)</f>
        <v>#N/A</v>
      </c>
    </row>
    <row r="435" spans="17:36" ht="13.5">
      <c r="Q435" s="171">
        <f t="shared" si="50"/>
        <v>1</v>
      </c>
      <c r="R435" s="172">
        <f t="shared" si="51"/>
        <v>0</v>
      </c>
      <c r="S435" s="140"/>
      <c r="T435" s="140"/>
      <c r="U435" s="140"/>
      <c r="V435" s="173"/>
      <c r="W435" s="140"/>
      <c r="X435" s="140"/>
      <c r="AB435" s="140" t="e">
        <f t="shared" si="52"/>
        <v>#N/A</v>
      </c>
      <c r="AC435" s="140" t="str">
        <f t="shared" si="53"/>
        <v>陈昌华20190806</v>
      </c>
      <c r="AD435" s="175" t="s">
        <v>91</v>
      </c>
      <c r="AE435" s="175" t="s">
        <v>122</v>
      </c>
      <c r="AF435" s="175" t="s">
        <v>1014</v>
      </c>
      <c r="AG435" s="175">
        <v>4.35</v>
      </c>
      <c r="AH435" s="140" t="e">
        <f t="shared" si="54"/>
        <v>#N/A</v>
      </c>
      <c r="AI435" s="140" t="e">
        <f>VLOOKUP(C435,'[1]附件 系统外公开招考机关工作人员专业资格条件'!$H$4:$H$6155,1,0)</f>
        <v>#N/A</v>
      </c>
      <c r="AJ435" s="140" t="e">
        <f>VLOOKUP(D435,'[1]附件 系统外公开招考机关工作人员专业资格条件'!$I$4:$I$6155,1,0)</f>
        <v>#N/A</v>
      </c>
    </row>
    <row r="436" spans="17:36" ht="13.5">
      <c r="Q436" s="171">
        <f t="shared" si="50"/>
        <v>1</v>
      </c>
      <c r="R436" s="172">
        <f t="shared" si="51"/>
        <v>0</v>
      </c>
      <c r="S436" s="140"/>
      <c r="T436" s="140"/>
      <c r="U436" s="140"/>
      <c r="V436" s="173"/>
      <c r="W436" s="140"/>
      <c r="X436" s="140"/>
      <c r="AB436" s="140" t="e">
        <f t="shared" si="52"/>
        <v>#N/A</v>
      </c>
      <c r="AC436" s="140" t="str">
        <f t="shared" si="53"/>
        <v>谢文波20161125</v>
      </c>
      <c r="AD436" s="175" t="s">
        <v>1015</v>
      </c>
      <c r="AE436" s="175" t="s">
        <v>122</v>
      </c>
      <c r="AF436" s="175" t="s">
        <v>954</v>
      </c>
      <c r="AG436" s="175" t="s">
        <v>42</v>
      </c>
      <c r="AH436" s="140" t="e">
        <f t="shared" si="54"/>
        <v>#N/A</v>
      </c>
      <c r="AI436" s="140" t="e">
        <f>VLOOKUP(C436,'[1]附件 系统外公开招考机关工作人员专业资格条件'!$H$4:$H$6155,1,0)</f>
        <v>#N/A</v>
      </c>
      <c r="AJ436" s="140" t="e">
        <f>VLOOKUP(D436,'[1]附件 系统外公开招考机关工作人员专业资格条件'!$I$4:$I$6155,1,0)</f>
        <v>#N/A</v>
      </c>
    </row>
    <row r="437" spans="17:36" ht="13.5">
      <c r="Q437" s="171">
        <f t="shared" si="50"/>
        <v>1</v>
      </c>
      <c r="R437" s="172">
        <f t="shared" si="51"/>
        <v>0</v>
      </c>
      <c r="S437" s="140"/>
      <c r="T437" s="140"/>
      <c r="U437" s="140"/>
      <c r="V437" s="173"/>
      <c r="W437" s="140"/>
      <c r="X437" s="140"/>
      <c r="AB437" s="140" t="e">
        <f t="shared" si="52"/>
        <v>#N/A</v>
      </c>
      <c r="AC437" s="140" t="str">
        <f t="shared" si="53"/>
        <v>蒋德保20170825</v>
      </c>
      <c r="AD437" s="175" t="s">
        <v>1016</v>
      </c>
      <c r="AE437" s="175" t="s">
        <v>641</v>
      </c>
      <c r="AF437" s="175" t="s">
        <v>1017</v>
      </c>
      <c r="AG437" s="175" t="s">
        <v>46</v>
      </c>
      <c r="AH437" s="140" t="e">
        <f t="shared" si="54"/>
        <v>#N/A</v>
      </c>
      <c r="AI437" s="140" t="e">
        <f>VLOOKUP(C437,'[1]附件 系统外公开招考机关工作人员专业资格条件'!$H$4:$H$6155,1,0)</f>
        <v>#N/A</v>
      </c>
      <c r="AJ437" s="140" t="e">
        <f>VLOOKUP(D437,'[1]附件 系统外公开招考机关工作人员专业资格条件'!$I$4:$I$6155,1,0)</f>
        <v>#N/A</v>
      </c>
    </row>
    <row r="438" spans="17:36" ht="13.5">
      <c r="Q438" s="171">
        <f t="shared" si="50"/>
        <v>1</v>
      </c>
      <c r="R438" s="172">
        <f t="shared" si="51"/>
        <v>0</v>
      </c>
      <c r="S438" s="140"/>
      <c r="T438" s="140"/>
      <c r="U438" s="140"/>
      <c r="V438" s="173"/>
      <c r="W438" s="140"/>
      <c r="X438" s="140"/>
      <c r="AB438" s="140" t="e">
        <f t="shared" si="52"/>
        <v>#N/A</v>
      </c>
      <c r="AC438" s="140" t="str">
        <f t="shared" si="53"/>
        <v>游芝元20171117</v>
      </c>
      <c r="AD438" s="175" t="s">
        <v>1018</v>
      </c>
      <c r="AE438" s="175" t="s">
        <v>122</v>
      </c>
      <c r="AF438" s="175" t="s">
        <v>283</v>
      </c>
      <c r="AG438" s="175" t="s">
        <v>46</v>
      </c>
      <c r="AH438" s="140" t="e">
        <f t="shared" si="54"/>
        <v>#N/A</v>
      </c>
      <c r="AI438" s="140" t="e">
        <f>VLOOKUP(C438,'[1]附件 系统外公开招考机关工作人员专业资格条件'!$H$4:$H$6155,1,0)</f>
        <v>#N/A</v>
      </c>
      <c r="AJ438" s="140" t="e">
        <f>VLOOKUP(D438,'[1]附件 系统外公开招考机关工作人员专业资格条件'!$I$4:$I$6155,1,0)</f>
        <v>#N/A</v>
      </c>
    </row>
    <row r="439" spans="17:36" ht="13.5">
      <c r="Q439" s="171">
        <f t="shared" si="50"/>
        <v>1</v>
      </c>
      <c r="R439" s="172">
        <f t="shared" si="51"/>
        <v>0</v>
      </c>
      <c r="S439" s="140"/>
      <c r="T439" s="140"/>
      <c r="U439" s="140"/>
      <c r="V439" s="173"/>
      <c r="W439" s="140"/>
      <c r="X439" s="140"/>
      <c r="AB439" s="140" t="e">
        <f t="shared" si="52"/>
        <v>#N/A</v>
      </c>
      <c r="AC439" s="140" t="str">
        <f t="shared" si="53"/>
        <v>邹浩华20171117</v>
      </c>
      <c r="AD439" s="175" t="s">
        <v>1019</v>
      </c>
      <c r="AE439" s="175" t="s">
        <v>122</v>
      </c>
      <c r="AF439" s="175" t="s">
        <v>283</v>
      </c>
      <c r="AG439" s="175" t="s">
        <v>46</v>
      </c>
      <c r="AH439" s="140" t="e">
        <f t="shared" si="54"/>
        <v>#N/A</v>
      </c>
      <c r="AI439" s="140" t="e">
        <f>VLOOKUP(C439,'[1]附件 系统外公开招考机关工作人员专业资格条件'!$H$4:$H$6155,1,0)</f>
        <v>#N/A</v>
      </c>
      <c r="AJ439" s="140" t="e">
        <f>VLOOKUP(D439,'[1]附件 系统外公开招考机关工作人员专业资格条件'!$I$4:$I$6155,1,0)</f>
        <v>#N/A</v>
      </c>
    </row>
    <row r="440" spans="17:36" ht="13.5">
      <c r="Q440" s="171">
        <f t="shared" si="50"/>
        <v>1</v>
      </c>
      <c r="R440" s="172">
        <f t="shared" si="51"/>
        <v>0</v>
      </c>
      <c r="S440" s="140"/>
      <c r="T440" s="140"/>
      <c r="U440" s="140"/>
      <c r="V440" s="173"/>
      <c r="W440" s="140"/>
      <c r="X440" s="140"/>
      <c r="AB440" s="140" t="e">
        <f t="shared" si="52"/>
        <v>#N/A</v>
      </c>
      <c r="AC440" s="140" t="str">
        <f t="shared" si="53"/>
        <v>陈四明20171118</v>
      </c>
      <c r="AD440" s="175" t="s">
        <v>1020</v>
      </c>
      <c r="AE440" s="175" t="s">
        <v>715</v>
      </c>
      <c r="AF440" s="175" t="s">
        <v>1012</v>
      </c>
      <c r="AG440" s="175" t="s">
        <v>46</v>
      </c>
      <c r="AH440" s="140" t="e">
        <f t="shared" si="54"/>
        <v>#N/A</v>
      </c>
      <c r="AI440" s="140" t="e">
        <f>VLOOKUP(C440,'[1]附件 系统外公开招考机关工作人员专业资格条件'!$H$4:$H$6155,1,0)</f>
        <v>#N/A</v>
      </c>
      <c r="AJ440" s="140" t="e">
        <f>VLOOKUP(D440,'[1]附件 系统外公开招考机关工作人员专业资格条件'!$I$4:$I$6155,1,0)</f>
        <v>#N/A</v>
      </c>
    </row>
    <row r="441" spans="17:36" ht="13.5">
      <c r="Q441" s="171">
        <f t="shared" si="50"/>
        <v>1</v>
      </c>
      <c r="R441" s="172">
        <f t="shared" si="51"/>
        <v>0</v>
      </c>
      <c r="S441" s="140"/>
      <c r="T441" s="140"/>
      <c r="U441" s="140"/>
      <c r="V441" s="173"/>
      <c r="W441" s="140"/>
      <c r="X441" s="140"/>
      <c r="AB441" s="140" t="e">
        <f t="shared" si="52"/>
        <v>#N/A</v>
      </c>
      <c r="AC441" s="140" t="str">
        <f t="shared" si="53"/>
        <v>贺桂华20171130</v>
      </c>
      <c r="AD441" s="175" t="s">
        <v>1021</v>
      </c>
      <c r="AE441" s="175" t="s">
        <v>122</v>
      </c>
      <c r="AF441" s="175" t="s">
        <v>911</v>
      </c>
      <c r="AG441" s="175" t="s">
        <v>46</v>
      </c>
      <c r="AH441" s="140" t="e">
        <f t="shared" si="54"/>
        <v>#N/A</v>
      </c>
      <c r="AI441" s="140" t="e">
        <f>VLOOKUP(C441,'[1]附件 系统外公开招考机关工作人员专业资格条件'!$H$4:$H$6155,1,0)</f>
        <v>#N/A</v>
      </c>
      <c r="AJ441" s="140" t="e">
        <f>VLOOKUP(D441,'[1]附件 系统外公开招考机关工作人员专业资格条件'!$I$4:$I$6155,1,0)</f>
        <v>#N/A</v>
      </c>
    </row>
    <row r="442" spans="17:36" ht="13.5">
      <c r="Q442" s="171">
        <f t="shared" si="50"/>
        <v>1</v>
      </c>
      <c r="R442" s="172">
        <f t="shared" si="51"/>
        <v>0</v>
      </c>
      <c r="S442" s="140"/>
      <c r="T442" s="140"/>
      <c r="U442" s="140"/>
      <c r="V442" s="173"/>
      <c r="W442" s="140"/>
      <c r="X442" s="140"/>
      <c r="AB442" s="140" t="e">
        <f t="shared" si="52"/>
        <v>#N/A</v>
      </c>
      <c r="AC442" s="140" t="str">
        <f t="shared" si="53"/>
        <v>盛丽华20180314</v>
      </c>
      <c r="AD442" s="175" t="s">
        <v>72</v>
      </c>
      <c r="AE442" s="175" t="s">
        <v>641</v>
      </c>
      <c r="AF442" s="175" t="s">
        <v>1022</v>
      </c>
      <c r="AG442" s="175" t="s">
        <v>46</v>
      </c>
      <c r="AH442" s="140" t="e">
        <f t="shared" si="54"/>
        <v>#N/A</v>
      </c>
      <c r="AI442" s="140" t="e">
        <f>VLOOKUP(C442,'[1]附件 系统外公开招考机关工作人员专业资格条件'!$H$4:$H$6155,1,0)</f>
        <v>#N/A</v>
      </c>
      <c r="AJ442" s="140" t="e">
        <f>VLOOKUP(D442,'[1]附件 系统外公开招考机关工作人员专业资格条件'!$I$4:$I$6155,1,0)</f>
        <v>#N/A</v>
      </c>
    </row>
    <row r="443" spans="17:36" ht="13.5">
      <c r="Q443" s="171">
        <f t="shared" si="50"/>
        <v>1</v>
      </c>
      <c r="R443" s="172">
        <f t="shared" si="51"/>
        <v>0</v>
      </c>
      <c r="S443" s="140"/>
      <c r="T443" s="140"/>
      <c r="U443" s="140"/>
      <c r="V443" s="173"/>
      <c r="W443" s="140"/>
      <c r="X443" s="140"/>
      <c r="AB443" s="140" t="e">
        <f t="shared" si="52"/>
        <v>#N/A</v>
      </c>
      <c r="AC443" s="140" t="str">
        <f t="shared" si="53"/>
        <v>陈昌华20180426</v>
      </c>
      <c r="AD443" s="175" t="s">
        <v>91</v>
      </c>
      <c r="AE443" s="175" t="s">
        <v>122</v>
      </c>
      <c r="AF443" s="175" t="s">
        <v>1023</v>
      </c>
      <c r="AG443" s="175" t="s">
        <v>46</v>
      </c>
      <c r="AH443" s="140" t="e">
        <f t="shared" si="54"/>
        <v>#N/A</v>
      </c>
      <c r="AI443" s="140" t="e">
        <f>VLOOKUP(C443,'[1]附件 系统外公开招考机关工作人员专业资格条件'!$H$4:$H$6155,1,0)</f>
        <v>#N/A</v>
      </c>
      <c r="AJ443" s="140" t="e">
        <f>VLOOKUP(D443,'[1]附件 系统外公开招考机关工作人员专业资格条件'!$I$4:$I$6155,1,0)</f>
        <v>#N/A</v>
      </c>
    </row>
    <row r="444" spans="17:36" ht="13.5">
      <c r="Q444" s="171">
        <f t="shared" si="50"/>
        <v>1</v>
      </c>
      <c r="R444" s="172">
        <f t="shared" si="51"/>
        <v>0</v>
      </c>
      <c r="S444" s="140"/>
      <c r="T444" s="140"/>
      <c r="U444" s="140"/>
      <c r="V444" s="173"/>
      <c r="W444" s="140"/>
      <c r="X444" s="140"/>
      <c r="AB444" s="140" t="e">
        <f t="shared" si="52"/>
        <v>#N/A</v>
      </c>
      <c r="AC444" s="140" t="str">
        <f t="shared" si="53"/>
        <v>徐红纳20190731</v>
      </c>
      <c r="AD444" s="175" t="s">
        <v>85</v>
      </c>
      <c r="AE444" s="175" t="s">
        <v>44</v>
      </c>
      <c r="AF444" s="175" t="s">
        <v>1024</v>
      </c>
      <c r="AG444" s="175" t="s">
        <v>46</v>
      </c>
      <c r="AH444" s="140" t="e">
        <f t="shared" si="54"/>
        <v>#N/A</v>
      </c>
      <c r="AI444" s="140" t="e">
        <f>VLOOKUP(C444,'[1]附件 系统外公开招考机关工作人员专业资格条件'!$H$4:$H$6155,1,0)</f>
        <v>#N/A</v>
      </c>
      <c r="AJ444" s="140" t="e">
        <f>VLOOKUP(D444,'[1]附件 系统外公开招考机关工作人员专业资格条件'!$I$4:$I$6155,1,0)</f>
        <v>#N/A</v>
      </c>
    </row>
    <row r="445" spans="17:36" ht="13.5">
      <c r="Q445" s="171">
        <f t="shared" si="50"/>
        <v>1</v>
      </c>
      <c r="R445" s="172">
        <f t="shared" si="51"/>
        <v>0</v>
      </c>
      <c r="S445" s="140"/>
      <c r="T445" s="140"/>
      <c r="U445" s="140"/>
      <c r="V445" s="173"/>
      <c r="W445" s="140"/>
      <c r="X445" s="140"/>
      <c r="AB445" s="140" t="e">
        <f t="shared" si="52"/>
        <v>#N/A</v>
      </c>
      <c r="AC445" s="140" t="str">
        <f t="shared" si="53"/>
        <v>何光林20190912</v>
      </c>
      <c r="AD445" s="175" t="s">
        <v>106</v>
      </c>
      <c r="AE445" s="175" t="s">
        <v>122</v>
      </c>
      <c r="AF445" s="175" t="s">
        <v>1025</v>
      </c>
      <c r="AG445" s="175">
        <v>4.35</v>
      </c>
      <c r="AH445" s="140" t="e">
        <f t="shared" si="54"/>
        <v>#N/A</v>
      </c>
      <c r="AI445" s="140" t="e">
        <f>VLOOKUP(C445,'[1]附件 系统外公开招考机关工作人员专业资格条件'!$H$4:$H$6155,1,0)</f>
        <v>#N/A</v>
      </c>
      <c r="AJ445" s="140" t="e">
        <f>VLOOKUP(D445,'[1]附件 系统外公开招考机关工作人员专业资格条件'!$I$4:$I$6155,1,0)</f>
        <v>#N/A</v>
      </c>
    </row>
    <row r="446" spans="17:36" ht="13.5">
      <c r="Q446" s="171">
        <f t="shared" si="50"/>
        <v>1</v>
      </c>
      <c r="R446" s="172">
        <f t="shared" si="51"/>
        <v>0</v>
      </c>
      <c r="S446" s="140"/>
      <c r="T446" s="140"/>
      <c r="U446" s="140"/>
      <c r="V446" s="173"/>
      <c r="W446" s="140"/>
      <c r="X446" s="140"/>
      <c r="AB446" s="140" t="e">
        <f t="shared" si="52"/>
        <v>#N/A</v>
      </c>
      <c r="AC446" s="140" t="str">
        <f t="shared" si="53"/>
        <v>王海燕20160923</v>
      </c>
      <c r="AD446" s="175" t="s">
        <v>1026</v>
      </c>
      <c r="AE446" s="175" t="s">
        <v>786</v>
      </c>
      <c r="AF446" s="175" t="s">
        <v>1027</v>
      </c>
      <c r="AG446" s="175" t="s">
        <v>46</v>
      </c>
      <c r="AH446" s="140" t="e">
        <f t="shared" si="54"/>
        <v>#N/A</v>
      </c>
      <c r="AI446" s="140" t="e">
        <f>VLOOKUP(C446,'[1]附件 系统外公开招考机关工作人员专业资格条件'!$H$4:$H$6155,1,0)</f>
        <v>#N/A</v>
      </c>
      <c r="AJ446" s="140" t="e">
        <f>VLOOKUP(D446,'[1]附件 系统外公开招考机关工作人员专业资格条件'!$I$4:$I$6155,1,0)</f>
        <v>#N/A</v>
      </c>
    </row>
    <row r="447" spans="17:36" ht="13.5">
      <c r="Q447" s="171">
        <f t="shared" si="50"/>
        <v>1</v>
      </c>
      <c r="R447" s="172">
        <f t="shared" si="51"/>
        <v>0</v>
      </c>
      <c r="S447" s="140"/>
      <c r="T447" s="140"/>
      <c r="U447" s="140"/>
      <c r="V447" s="173"/>
      <c r="W447" s="140"/>
      <c r="X447" s="140"/>
      <c r="AB447" s="140" t="e">
        <f t="shared" si="52"/>
        <v>#N/A</v>
      </c>
      <c r="AC447" s="140" t="str">
        <f t="shared" si="53"/>
        <v>严大喜20161117</v>
      </c>
      <c r="AD447" s="175" t="s">
        <v>1028</v>
      </c>
      <c r="AE447" s="175" t="s">
        <v>44</v>
      </c>
      <c r="AF447" s="175" t="s">
        <v>694</v>
      </c>
      <c r="AG447" s="175" t="s">
        <v>42</v>
      </c>
      <c r="AH447" s="140" t="e">
        <f t="shared" si="54"/>
        <v>#N/A</v>
      </c>
      <c r="AI447" s="140" t="e">
        <f>VLOOKUP(C447,'[1]附件 系统外公开招考机关工作人员专业资格条件'!$H$4:$H$6155,1,0)</f>
        <v>#N/A</v>
      </c>
      <c r="AJ447" s="140" t="e">
        <f>VLOOKUP(D447,'[1]附件 系统外公开招考机关工作人员专业资格条件'!$I$4:$I$6155,1,0)</f>
        <v>#N/A</v>
      </c>
    </row>
    <row r="448" spans="17:36" ht="13.5">
      <c r="Q448" s="171">
        <f aca="true" t="shared" si="55" ref="Q448:Q511">J448-I448+1</f>
        <v>1</v>
      </c>
      <c r="R448" s="172">
        <f aca="true" t="shared" si="56" ref="R448:R511">E448*K448*L448/36500</f>
        <v>0</v>
      </c>
      <c r="S448" s="140"/>
      <c r="T448" s="140"/>
      <c r="U448" s="140"/>
      <c r="V448" s="173"/>
      <c r="W448" s="140"/>
      <c r="X448" s="140"/>
      <c r="AB448" s="140" t="e">
        <f aca="true" t="shared" si="57" ref="AB448:AB511">VLOOKUP(AA448,AC448:AE1305,3,0)</f>
        <v>#N/A</v>
      </c>
      <c r="AC448" s="140" t="str">
        <f aca="true" t="shared" si="58" ref="AC448:AC511">AD448&amp;AF448</f>
        <v>何玉珍20161130</v>
      </c>
      <c r="AD448" s="175" t="s">
        <v>1029</v>
      </c>
      <c r="AE448" s="175" t="s">
        <v>44</v>
      </c>
      <c r="AF448" s="175" t="s">
        <v>387</v>
      </c>
      <c r="AG448" s="175" t="s">
        <v>46</v>
      </c>
      <c r="AH448" s="140" t="e">
        <f aca="true" t="shared" si="59" ref="AH448:AH511">VLOOKUP(AA448,AC448:AG1305,5,0)</f>
        <v>#N/A</v>
      </c>
      <c r="AI448" s="140" t="e">
        <f>VLOOKUP(C448,'[1]附件 系统外公开招考机关工作人员专业资格条件'!$H$4:$H$6155,1,0)</f>
        <v>#N/A</v>
      </c>
      <c r="AJ448" s="140" t="e">
        <f>VLOOKUP(D448,'[1]附件 系统外公开招考机关工作人员专业资格条件'!$I$4:$I$6155,1,0)</f>
        <v>#N/A</v>
      </c>
    </row>
    <row r="449" spans="17:36" ht="13.5">
      <c r="Q449" s="171">
        <f t="shared" si="55"/>
        <v>1</v>
      </c>
      <c r="R449" s="172">
        <f t="shared" si="56"/>
        <v>0</v>
      </c>
      <c r="S449" s="140"/>
      <c r="T449" s="140"/>
      <c r="U449" s="140"/>
      <c r="V449" s="173"/>
      <c r="W449" s="140"/>
      <c r="X449" s="140"/>
      <c r="AB449" s="140" t="e">
        <f t="shared" si="57"/>
        <v>#N/A</v>
      </c>
      <c r="AC449" s="140" t="str">
        <f t="shared" si="58"/>
        <v>赵冬明20161130</v>
      </c>
      <c r="AD449" s="175" t="s">
        <v>1030</v>
      </c>
      <c r="AE449" s="175" t="s">
        <v>44</v>
      </c>
      <c r="AF449" s="175" t="s">
        <v>387</v>
      </c>
      <c r="AG449" s="175" t="s">
        <v>46</v>
      </c>
      <c r="AH449" s="140" t="e">
        <f t="shared" si="59"/>
        <v>#N/A</v>
      </c>
      <c r="AI449" s="140" t="e">
        <f>VLOOKUP(C449,'[1]附件 系统外公开招考机关工作人员专业资格条件'!$H$4:$H$6155,1,0)</f>
        <v>#N/A</v>
      </c>
      <c r="AJ449" s="140" t="e">
        <f>VLOOKUP(D449,'[1]附件 系统外公开招考机关工作人员专业资格条件'!$I$4:$I$6155,1,0)</f>
        <v>#N/A</v>
      </c>
    </row>
    <row r="450" spans="17:36" ht="13.5">
      <c r="Q450" s="171">
        <f t="shared" si="55"/>
        <v>1</v>
      </c>
      <c r="R450" s="172">
        <f t="shared" si="56"/>
        <v>0</v>
      </c>
      <c r="S450" s="140"/>
      <c r="T450" s="140"/>
      <c r="U450" s="140"/>
      <c r="V450" s="173"/>
      <c r="W450" s="140"/>
      <c r="X450" s="140"/>
      <c r="AB450" s="140" t="e">
        <f t="shared" si="57"/>
        <v>#N/A</v>
      </c>
      <c r="AC450" s="140" t="str">
        <f t="shared" si="58"/>
        <v>谢朝国20170621</v>
      </c>
      <c r="AD450" s="175" t="s">
        <v>1031</v>
      </c>
      <c r="AE450" s="175" t="s">
        <v>122</v>
      </c>
      <c r="AF450" s="175" t="s">
        <v>973</v>
      </c>
      <c r="AG450" s="175" t="s">
        <v>46</v>
      </c>
      <c r="AH450" s="140" t="e">
        <f t="shared" si="59"/>
        <v>#N/A</v>
      </c>
      <c r="AI450" s="140" t="e">
        <f>VLOOKUP(C450,'[1]附件 系统外公开招考机关工作人员专业资格条件'!$H$4:$H$6155,1,0)</f>
        <v>#N/A</v>
      </c>
      <c r="AJ450" s="140" t="e">
        <f>VLOOKUP(D450,'[1]附件 系统外公开招考机关工作人员专业资格条件'!$I$4:$I$6155,1,0)</f>
        <v>#N/A</v>
      </c>
    </row>
    <row r="451" spans="17:36" ht="13.5">
      <c r="Q451" s="171">
        <f t="shared" si="55"/>
        <v>1</v>
      </c>
      <c r="R451" s="172">
        <f t="shared" si="56"/>
        <v>0</v>
      </c>
      <c r="S451" s="140"/>
      <c r="T451" s="140"/>
      <c r="U451" s="140"/>
      <c r="V451" s="173"/>
      <c r="W451" s="140"/>
      <c r="X451" s="140"/>
      <c r="AB451" s="140" t="e">
        <f t="shared" si="57"/>
        <v>#N/A</v>
      </c>
      <c r="AC451" s="140" t="str">
        <f t="shared" si="58"/>
        <v>徐红纳20170729</v>
      </c>
      <c r="AD451" s="175" t="s">
        <v>85</v>
      </c>
      <c r="AE451" s="175" t="s">
        <v>122</v>
      </c>
      <c r="AF451" s="175" t="s">
        <v>1032</v>
      </c>
      <c r="AG451" s="175" t="s">
        <v>42</v>
      </c>
      <c r="AH451" s="140" t="e">
        <f t="shared" si="59"/>
        <v>#N/A</v>
      </c>
      <c r="AI451" s="140" t="e">
        <f>VLOOKUP(C451,'[1]附件 系统外公开招考机关工作人员专业资格条件'!$H$4:$H$6155,1,0)</f>
        <v>#N/A</v>
      </c>
      <c r="AJ451" s="140" t="e">
        <f>VLOOKUP(D451,'[1]附件 系统外公开招考机关工作人员专业资格条件'!$I$4:$I$6155,1,0)</f>
        <v>#N/A</v>
      </c>
    </row>
    <row r="452" spans="17:36" ht="13.5">
      <c r="Q452" s="171">
        <f t="shared" si="55"/>
        <v>1</v>
      </c>
      <c r="R452" s="172">
        <f t="shared" si="56"/>
        <v>0</v>
      </c>
      <c r="S452" s="140"/>
      <c r="T452" s="140"/>
      <c r="U452" s="140"/>
      <c r="V452" s="173"/>
      <c r="W452" s="140"/>
      <c r="X452" s="140"/>
      <c r="AB452" s="140" t="e">
        <f t="shared" si="57"/>
        <v>#N/A</v>
      </c>
      <c r="AC452" s="140" t="str">
        <f t="shared" si="58"/>
        <v>何光林20170926</v>
      </c>
      <c r="AD452" s="175" t="s">
        <v>106</v>
      </c>
      <c r="AE452" s="175" t="s">
        <v>786</v>
      </c>
      <c r="AF452" s="175" t="s">
        <v>1033</v>
      </c>
      <c r="AG452" s="175" t="s">
        <v>46</v>
      </c>
      <c r="AH452" s="140" t="e">
        <f t="shared" si="59"/>
        <v>#N/A</v>
      </c>
      <c r="AI452" s="140" t="e">
        <f>VLOOKUP(C452,'[1]附件 系统外公开招考机关工作人员专业资格条件'!$H$4:$H$6155,1,0)</f>
        <v>#N/A</v>
      </c>
      <c r="AJ452" s="140" t="e">
        <f>VLOOKUP(D452,'[1]附件 系统外公开招考机关工作人员专业资格条件'!$I$4:$I$6155,1,0)</f>
        <v>#N/A</v>
      </c>
    </row>
    <row r="453" spans="17:36" ht="13.5">
      <c r="Q453" s="171">
        <f t="shared" si="55"/>
        <v>1</v>
      </c>
      <c r="R453" s="172">
        <f t="shared" si="56"/>
        <v>0</v>
      </c>
      <c r="S453" s="140"/>
      <c r="T453" s="140"/>
      <c r="U453" s="140"/>
      <c r="V453" s="173"/>
      <c r="W453" s="140"/>
      <c r="X453" s="140"/>
      <c r="AB453" s="140" t="e">
        <f t="shared" si="57"/>
        <v>#N/A</v>
      </c>
      <c r="AC453" s="140" t="str">
        <f t="shared" si="58"/>
        <v>杨秋良20171024</v>
      </c>
      <c r="AD453" s="175" t="s">
        <v>1034</v>
      </c>
      <c r="AE453" s="175" t="s">
        <v>715</v>
      </c>
      <c r="AF453" s="175" t="s">
        <v>737</v>
      </c>
      <c r="AG453" s="175" t="s">
        <v>46</v>
      </c>
      <c r="AH453" s="140" t="e">
        <f t="shared" si="59"/>
        <v>#N/A</v>
      </c>
      <c r="AI453" s="140" t="e">
        <f>VLOOKUP(C453,'[1]附件 系统外公开招考机关工作人员专业资格条件'!$H$4:$H$6155,1,0)</f>
        <v>#N/A</v>
      </c>
      <c r="AJ453" s="140" t="e">
        <f>VLOOKUP(D453,'[1]附件 系统外公开招考机关工作人员专业资格条件'!$I$4:$I$6155,1,0)</f>
        <v>#N/A</v>
      </c>
    </row>
    <row r="454" spans="17:36" ht="13.5">
      <c r="Q454" s="171">
        <f t="shared" si="55"/>
        <v>1</v>
      </c>
      <c r="R454" s="172">
        <f t="shared" si="56"/>
        <v>0</v>
      </c>
      <c r="S454" s="140"/>
      <c r="T454" s="140"/>
      <c r="U454" s="140"/>
      <c r="V454" s="173"/>
      <c r="W454" s="140"/>
      <c r="X454" s="140"/>
      <c r="AB454" s="140" t="e">
        <f t="shared" si="57"/>
        <v>#N/A</v>
      </c>
      <c r="AC454" s="140" t="str">
        <f t="shared" si="58"/>
        <v>李学斌20171110</v>
      </c>
      <c r="AD454" s="175" t="s">
        <v>1035</v>
      </c>
      <c r="AE454" s="175" t="s">
        <v>122</v>
      </c>
      <c r="AF454" s="175" t="s">
        <v>542</v>
      </c>
      <c r="AG454" s="175" t="s">
        <v>46</v>
      </c>
      <c r="AH454" s="140" t="e">
        <f t="shared" si="59"/>
        <v>#N/A</v>
      </c>
      <c r="AI454" s="140" t="e">
        <f>VLOOKUP(C454,'[1]附件 系统外公开招考机关工作人员专业资格条件'!$H$4:$H$6155,1,0)</f>
        <v>#N/A</v>
      </c>
      <c r="AJ454" s="140" t="e">
        <f>VLOOKUP(D454,'[1]附件 系统外公开招考机关工作人员专业资格条件'!$I$4:$I$6155,1,0)</f>
        <v>#N/A</v>
      </c>
    </row>
    <row r="455" spans="17:36" ht="13.5">
      <c r="Q455" s="171">
        <f t="shared" si="55"/>
        <v>1</v>
      </c>
      <c r="R455" s="172">
        <f t="shared" si="56"/>
        <v>0</v>
      </c>
      <c r="S455" s="140"/>
      <c r="T455" s="140"/>
      <c r="U455" s="140"/>
      <c r="V455" s="173"/>
      <c r="W455" s="140"/>
      <c r="X455" s="140"/>
      <c r="AB455" s="140" t="e">
        <f t="shared" si="57"/>
        <v>#N/A</v>
      </c>
      <c r="AC455" s="140" t="str">
        <f t="shared" si="58"/>
        <v>管于香20171114</v>
      </c>
      <c r="AD455" s="175" t="s">
        <v>1036</v>
      </c>
      <c r="AE455" s="175" t="s">
        <v>715</v>
      </c>
      <c r="AF455" s="175" t="s">
        <v>167</v>
      </c>
      <c r="AG455" s="175" t="s">
        <v>46</v>
      </c>
      <c r="AH455" s="140" t="e">
        <f t="shared" si="59"/>
        <v>#N/A</v>
      </c>
      <c r="AI455" s="140" t="e">
        <f>VLOOKUP(C455,'[1]附件 系统外公开招考机关工作人员专业资格条件'!$H$4:$H$6155,1,0)</f>
        <v>#N/A</v>
      </c>
      <c r="AJ455" s="140" t="e">
        <f>VLOOKUP(D455,'[1]附件 系统外公开招考机关工作人员专业资格条件'!$I$4:$I$6155,1,0)</f>
        <v>#N/A</v>
      </c>
    </row>
    <row r="456" spans="17:36" ht="13.5">
      <c r="Q456" s="171">
        <f t="shared" si="55"/>
        <v>1</v>
      </c>
      <c r="R456" s="172">
        <f t="shared" si="56"/>
        <v>0</v>
      </c>
      <c r="S456" s="140"/>
      <c r="T456" s="140"/>
      <c r="U456" s="140"/>
      <c r="V456" s="173"/>
      <c r="W456" s="140"/>
      <c r="X456" s="140"/>
      <c r="AB456" s="140" t="e">
        <f t="shared" si="57"/>
        <v>#N/A</v>
      </c>
      <c r="AC456" s="140" t="str">
        <f t="shared" si="58"/>
        <v>赵冬明20171207</v>
      </c>
      <c r="AD456" s="175" t="s">
        <v>1030</v>
      </c>
      <c r="AE456" s="175" t="s">
        <v>122</v>
      </c>
      <c r="AF456" s="175" t="s">
        <v>963</v>
      </c>
      <c r="AG456" s="175" t="s">
        <v>46</v>
      </c>
      <c r="AH456" s="140" t="e">
        <f t="shared" si="59"/>
        <v>#N/A</v>
      </c>
      <c r="AI456" s="140" t="e">
        <f>VLOOKUP(C456,'[1]附件 系统外公开招考机关工作人员专业资格条件'!$H$4:$H$6155,1,0)</f>
        <v>#N/A</v>
      </c>
      <c r="AJ456" s="140" t="e">
        <f>VLOOKUP(D456,'[1]附件 系统外公开招考机关工作人员专业资格条件'!$I$4:$I$6155,1,0)</f>
        <v>#N/A</v>
      </c>
    </row>
    <row r="457" spans="17:36" ht="13.5">
      <c r="Q457" s="171">
        <f t="shared" si="55"/>
        <v>1</v>
      </c>
      <c r="R457" s="172">
        <f t="shared" si="56"/>
        <v>0</v>
      </c>
      <c r="S457" s="140"/>
      <c r="T457" s="140"/>
      <c r="U457" s="140"/>
      <c r="V457" s="173"/>
      <c r="W457" s="140"/>
      <c r="X457" s="140"/>
      <c r="AB457" s="140" t="e">
        <f t="shared" si="57"/>
        <v>#N/A</v>
      </c>
      <c r="AC457" s="140" t="str">
        <f t="shared" si="58"/>
        <v>何玉珍20171207</v>
      </c>
      <c r="AD457" s="175" t="s">
        <v>1029</v>
      </c>
      <c r="AE457" s="175" t="s">
        <v>122</v>
      </c>
      <c r="AF457" s="175" t="s">
        <v>963</v>
      </c>
      <c r="AG457" s="175" t="s">
        <v>46</v>
      </c>
      <c r="AH457" s="140" t="e">
        <f t="shared" si="59"/>
        <v>#N/A</v>
      </c>
      <c r="AI457" s="140" t="e">
        <f>VLOOKUP(C457,'[1]附件 系统外公开招考机关工作人员专业资格条件'!$H$4:$H$6155,1,0)</f>
        <v>#N/A</v>
      </c>
      <c r="AJ457" s="140" t="e">
        <f>VLOOKUP(D457,'[1]附件 系统外公开招考机关工作人员专业资格条件'!$I$4:$I$6155,1,0)</f>
        <v>#N/A</v>
      </c>
    </row>
    <row r="458" spans="17:36" ht="13.5">
      <c r="Q458" s="171">
        <f t="shared" si="55"/>
        <v>1</v>
      </c>
      <c r="R458" s="172">
        <f t="shared" si="56"/>
        <v>0</v>
      </c>
      <c r="S458" s="140"/>
      <c r="T458" s="140"/>
      <c r="U458" s="140"/>
      <c r="V458" s="173"/>
      <c r="W458" s="140"/>
      <c r="X458" s="140"/>
      <c r="AB458" s="140" t="e">
        <f t="shared" si="57"/>
        <v>#N/A</v>
      </c>
      <c r="AC458" s="140" t="str">
        <f t="shared" si="58"/>
        <v>夏国华20190911</v>
      </c>
      <c r="AD458" s="175" t="s">
        <v>101</v>
      </c>
      <c r="AE458" s="175" t="s">
        <v>44</v>
      </c>
      <c r="AF458" s="175" t="s">
        <v>642</v>
      </c>
      <c r="AG458" s="175">
        <v>4.35</v>
      </c>
      <c r="AH458" s="140" t="e">
        <f t="shared" si="59"/>
        <v>#N/A</v>
      </c>
      <c r="AI458" s="140" t="e">
        <f>VLOOKUP(C458,'[1]附件 系统外公开招考机关工作人员专业资格条件'!$H$4:$H$6155,1,0)</f>
        <v>#N/A</v>
      </c>
      <c r="AJ458" s="140" t="e">
        <f>VLOOKUP(D458,'[1]附件 系统外公开招考机关工作人员专业资格条件'!$I$4:$I$6155,1,0)</f>
        <v>#N/A</v>
      </c>
    </row>
    <row r="459" spans="17:36" ht="13.5">
      <c r="Q459" s="171">
        <f t="shared" si="55"/>
        <v>1</v>
      </c>
      <c r="R459" s="172">
        <f t="shared" si="56"/>
        <v>0</v>
      </c>
      <c r="S459" s="140"/>
      <c r="T459" s="140"/>
      <c r="U459" s="140"/>
      <c r="V459" s="173"/>
      <c r="W459" s="140"/>
      <c r="X459" s="140"/>
      <c r="AB459" s="140" t="e">
        <f t="shared" si="57"/>
        <v>#N/A</v>
      </c>
      <c r="AC459" s="140" t="str">
        <f t="shared" si="58"/>
        <v>徐炎新20161101</v>
      </c>
      <c r="AD459" s="175" t="s">
        <v>1037</v>
      </c>
      <c r="AE459" s="175" t="s">
        <v>44</v>
      </c>
      <c r="AF459" s="175" t="s">
        <v>314</v>
      </c>
      <c r="AG459" s="175" t="s">
        <v>46</v>
      </c>
      <c r="AH459" s="140" t="e">
        <f t="shared" si="59"/>
        <v>#N/A</v>
      </c>
      <c r="AI459" s="140" t="e">
        <f>VLOOKUP(C459,'[1]附件 系统外公开招考机关工作人员专业资格条件'!$H$4:$H$6155,1,0)</f>
        <v>#N/A</v>
      </c>
      <c r="AJ459" s="140" t="e">
        <f>VLOOKUP(D459,'[1]附件 系统外公开招考机关工作人员专业资格条件'!$I$4:$I$6155,1,0)</f>
        <v>#N/A</v>
      </c>
    </row>
    <row r="460" spans="17:36" ht="13.5">
      <c r="Q460" s="171">
        <f t="shared" si="55"/>
        <v>1</v>
      </c>
      <c r="R460" s="172">
        <f t="shared" si="56"/>
        <v>0</v>
      </c>
      <c r="S460" s="140"/>
      <c r="T460" s="140"/>
      <c r="U460" s="140"/>
      <c r="V460" s="173"/>
      <c r="W460" s="140"/>
      <c r="X460" s="140"/>
      <c r="AB460" s="140" t="e">
        <f t="shared" si="57"/>
        <v>#N/A</v>
      </c>
      <c r="AC460" s="140" t="str">
        <f t="shared" si="58"/>
        <v>何子文20161102</v>
      </c>
      <c r="AD460" s="175" t="s">
        <v>1038</v>
      </c>
      <c r="AE460" s="175" t="s">
        <v>44</v>
      </c>
      <c r="AF460" s="175" t="s">
        <v>231</v>
      </c>
      <c r="AG460" s="175" t="s">
        <v>42</v>
      </c>
      <c r="AH460" s="140" t="e">
        <f t="shared" si="59"/>
        <v>#N/A</v>
      </c>
      <c r="AI460" s="140" t="e">
        <f>VLOOKUP(C460,'[1]附件 系统外公开招考机关工作人员专业资格条件'!$H$4:$H$6155,1,0)</f>
        <v>#N/A</v>
      </c>
      <c r="AJ460" s="140" t="e">
        <f>VLOOKUP(D460,'[1]附件 系统外公开招考机关工作人员专业资格条件'!$I$4:$I$6155,1,0)</f>
        <v>#N/A</v>
      </c>
    </row>
    <row r="461" spans="17:36" ht="13.5">
      <c r="Q461" s="171">
        <f t="shared" si="55"/>
        <v>1</v>
      </c>
      <c r="R461" s="172">
        <f t="shared" si="56"/>
        <v>0</v>
      </c>
      <c r="S461" s="140"/>
      <c r="T461" s="140"/>
      <c r="U461" s="140"/>
      <c r="V461" s="173"/>
      <c r="W461" s="140"/>
      <c r="X461" s="140"/>
      <c r="AB461" s="140" t="e">
        <f t="shared" si="57"/>
        <v>#N/A</v>
      </c>
      <c r="AC461" s="140" t="str">
        <f t="shared" si="58"/>
        <v>况天尧20161103</v>
      </c>
      <c r="AD461" s="175" t="s">
        <v>1039</v>
      </c>
      <c r="AE461" s="175" t="s">
        <v>44</v>
      </c>
      <c r="AF461" s="175" t="s">
        <v>406</v>
      </c>
      <c r="AG461" s="175" t="s">
        <v>42</v>
      </c>
      <c r="AH461" s="140" t="e">
        <f t="shared" si="59"/>
        <v>#N/A</v>
      </c>
      <c r="AI461" s="140" t="e">
        <f>VLOOKUP(C461,'[1]附件 系统外公开招考机关工作人员专业资格条件'!$H$4:$H$6155,1,0)</f>
        <v>#N/A</v>
      </c>
      <c r="AJ461" s="140" t="e">
        <f>VLOOKUP(D461,'[1]附件 系统外公开招考机关工作人员专业资格条件'!$I$4:$I$6155,1,0)</f>
        <v>#N/A</v>
      </c>
    </row>
    <row r="462" spans="17:36" ht="13.5">
      <c r="Q462" s="171">
        <f t="shared" si="55"/>
        <v>1</v>
      </c>
      <c r="R462" s="172">
        <f t="shared" si="56"/>
        <v>0</v>
      </c>
      <c r="S462" s="140"/>
      <c r="T462" s="140"/>
      <c r="U462" s="140"/>
      <c r="V462" s="173"/>
      <c r="W462" s="140"/>
      <c r="X462" s="140"/>
      <c r="AB462" s="140" t="e">
        <f t="shared" si="57"/>
        <v>#N/A</v>
      </c>
      <c r="AC462" s="140" t="str">
        <f t="shared" si="58"/>
        <v>孙立云20161108</v>
      </c>
      <c r="AD462" s="175" t="s">
        <v>1040</v>
      </c>
      <c r="AE462" s="175" t="s">
        <v>715</v>
      </c>
      <c r="AF462" s="175" t="s">
        <v>496</v>
      </c>
      <c r="AG462" s="175" t="s">
        <v>46</v>
      </c>
      <c r="AH462" s="140" t="e">
        <f t="shared" si="59"/>
        <v>#N/A</v>
      </c>
      <c r="AI462" s="140" t="e">
        <f>VLOOKUP(C462,'[1]附件 系统外公开招考机关工作人员专业资格条件'!$H$4:$H$6155,1,0)</f>
        <v>#N/A</v>
      </c>
      <c r="AJ462" s="140" t="e">
        <f>VLOOKUP(D462,'[1]附件 系统外公开招考机关工作人员专业资格条件'!$I$4:$I$6155,1,0)</f>
        <v>#N/A</v>
      </c>
    </row>
    <row r="463" spans="17:36" ht="13.5">
      <c r="Q463" s="171">
        <f t="shared" si="55"/>
        <v>1</v>
      </c>
      <c r="R463" s="172">
        <f t="shared" si="56"/>
        <v>0</v>
      </c>
      <c r="S463" s="140"/>
      <c r="T463" s="140"/>
      <c r="U463" s="140"/>
      <c r="V463" s="173"/>
      <c r="W463" s="140"/>
      <c r="X463" s="140"/>
      <c r="AB463" s="140" t="e">
        <f t="shared" si="57"/>
        <v>#N/A</v>
      </c>
      <c r="AC463" s="140" t="str">
        <f t="shared" si="58"/>
        <v>胡兆平20161115</v>
      </c>
      <c r="AD463" s="175" t="s">
        <v>1041</v>
      </c>
      <c r="AE463" s="175" t="s">
        <v>44</v>
      </c>
      <c r="AF463" s="175" t="s">
        <v>863</v>
      </c>
      <c r="AG463" s="175" t="s">
        <v>42</v>
      </c>
      <c r="AH463" s="140" t="e">
        <f t="shared" si="59"/>
        <v>#N/A</v>
      </c>
      <c r="AI463" s="140" t="e">
        <f>VLOOKUP(C463,'[1]附件 系统外公开招考机关工作人员专业资格条件'!$H$4:$H$6155,1,0)</f>
        <v>#N/A</v>
      </c>
      <c r="AJ463" s="140" t="e">
        <f>VLOOKUP(D463,'[1]附件 系统外公开招考机关工作人员专业资格条件'!$I$4:$I$6155,1,0)</f>
        <v>#N/A</v>
      </c>
    </row>
    <row r="464" spans="17:36" ht="13.5">
      <c r="Q464" s="171">
        <f t="shared" si="55"/>
        <v>1</v>
      </c>
      <c r="R464" s="172">
        <f t="shared" si="56"/>
        <v>0</v>
      </c>
      <c r="S464" s="140"/>
      <c r="T464" s="140"/>
      <c r="U464" s="140"/>
      <c r="V464" s="173"/>
      <c r="W464" s="140"/>
      <c r="X464" s="140"/>
      <c r="AB464" s="140" t="e">
        <f t="shared" si="57"/>
        <v>#N/A</v>
      </c>
      <c r="AC464" s="140" t="str">
        <f t="shared" si="58"/>
        <v>蔡元梅20161121</v>
      </c>
      <c r="AD464" s="175" t="s">
        <v>1042</v>
      </c>
      <c r="AE464" s="175" t="s">
        <v>44</v>
      </c>
      <c r="AF464" s="175" t="s">
        <v>952</v>
      </c>
      <c r="AG464" s="175" t="s">
        <v>42</v>
      </c>
      <c r="AH464" s="140" t="e">
        <f t="shared" si="59"/>
        <v>#N/A</v>
      </c>
      <c r="AI464" s="140" t="e">
        <f>VLOOKUP(C464,'[1]附件 系统外公开招考机关工作人员专业资格条件'!$H$4:$H$6155,1,0)</f>
        <v>#N/A</v>
      </c>
      <c r="AJ464" s="140" t="e">
        <f>VLOOKUP(D464,'[1]附件 系统外公开招考机关工作人员专业资格条件'!$I$4:$I$6155,1,0)</f>
        <v>#N/A</v>
      </c>
    </row>
    <row r="465" spans="17:36" ht="13.5">
      <c r="Q465" s="171">
        <f t="shared" si="55"/>
        <v>1</v>
      </c>
      <c r="R465" s="172">
        <f t="shared" si="56"/>
        <v>0</v>
      </c>
      <c r="S465" s="140"/>
      <c r="T465" s="140"/>
      <c r="U465" s="140"/>
      <c r="V465" s="173"/>
      <c r="W465" s="140"/>
      <c r="X465" s="140"/>
      <c r="AB465" s="140" t="e">
        <f t="shared" si="57"/>
        <v>#N/A</v>
      </c>
      <c r="AC465" s="140" t="str">
        <f t="shared" si="58"/>
        <v>张明才20161121</v>
      </c>
      <c r="AD465" s="175" t="s">
        <v>1043</v>
      </c>
      <c r="AE465" s="175" t="s">
        <v>715</v>
      </c>
      <c r="AF465" s="175" t="s">
        <v>952</v>
      </c>
      <c r="AG465" s="175" t="s">
        <v>42</v>
      </c>
      <c r="AH465" s="140" t="e">
        <f t="shared" si="59"/>
        <v>#N/A</v>
      </c>
      <c r="AI465" s="140" t="e">
        <f>VLOOKUP(C465,'[1]附件 系统外公开招考机关工作人员专业资格条件'!$H$4:$H$6155,1,0)</f>
        <v>#N/A</v>
      </c>
      <c r="AJ465" s="140" t="e">
        <f>VLOOKUP(D465,'[1]附件 系统外公开招考机关工作人员专业资格条件'!$I$4:$I$6155,1,0)</f>
        <v>#N/A</v>
      </c>
    </row>
    <row r="466" spans="17:36" ht="13.5">
      <c r="Q466" s="171">
        <f t="shared" si="55"/>
        <v>1</v>
      </c>
      <c r="R466" s="172">
        <f t="shared" si="56"/>
        <v>0</v>
      </c>
      <c r="S466" s="140"/>
      <c r="T466" s="140"/>
      <c r="U466" s="140"/>
      <c r="V466" s="173"/>
      <c r="W466" s="140"/>
      <c r="X466" s="140"/>
      <c r="AB466" s="140" t="e">
        <f t="shared" si="57"/>
        <v>#N/A</v>
      </c>
      <c r="AC466" s="140" t="str">
        <f t="shared" si="58"/>
        <v>蔡连喜20161213</v>
      </c>
      <c r="AD466" s="175" t="s">
        <v>1044</v>
      </c>
      <c r="AE466" s="175" t="s">
        <v>715</v>
      </c>
      <c r="AF466" s="175" t="s">
        <v>1045</v>
      </c>
      <c r="AG466" s="175" t="s">
        <v>46</v>
      </c>
      <c r="AH466" s="140" t="e">
        <f t="shared" si="59"/>
        <v>#N/A</v>
      </c>
      <c r="AI466" s="140" t="e">
        <f>VLOOKUP(C466,'[1]附件 系统外公开招考机关工作人员专业资格条件'!$H$4:$H$6155,1,0)</f>
        <v>#N/A</v>
      </c>
      <c r="AJ466" s="140" t="e">
        <f>VLOOKUP(D466,'[1]附件 系统外公开招考机关工作人员专业资格条件'!$I$4:$I$6155,1,0)</f>
        <v>#N/A</v>
      </c>
    </row>
    <row r="467" spans="17:36" ht="13.5">
      <c r="Q467" s="171">
        <f t="shared" si="55"/>
        <v>1</v>
      </c>
      <c r="R467" s="172">
        <f t="shared" si="56"/>
        <v>0</v>
      </c>
      <c r="S467" s="140"/>
      <c r="T467" s="140"/>
      <c r="U467" s="140"/>
      <c r="V467" s="173"/>
      <c r="W467" s="140"/>
      <c r="X467" s="140"/>
      <c r="AB467" s="140" t="e">
        <f t="shared" si="57"/>
        <v>#N/A</v>
      </c>
      <c r="AC467" s="140" t="str">
        <f t="shared" si="58"/>
        <v>周平20170503</v>
      </c>
      <c r="AD467" s="175" t="s">
        <v>1046</v>
      </c>
      <c r="AE467" s="175" t="s">
        <v>715</v>
      </c>
      <c r="AF467" s="175" t="s">
        <v>1047</v>
      </c>
      <c r="AG467" s="175" t="s">
        <v>46</v>
      </c>
      <c r="AH467" s="140" t="e">
        <f t="shared" si="59"/>
        <v>#N/A</v>
      </c>
      <c r="AI467" s="140" t="e">
        <f>VLOOKUP(C467,'[1]附件 系统外公开招考机关工作人员专业资格条件'!$H$4:$H$6155,1,0)</f>
        <v>#N/A</v>
      </c>
      <c r="AJ467" s="140" t="e">
        <f>VLOOKUP(D467,'[1]附件 系统外公开招考机关工作人员专业资格条件'!$I$4:$I$6155,1,0)</f>
        <v>#N/A</v>
      </c>
    </row>
    <row r="468" spans="17:36" ht="13.5">
      <c r="Q468" s="171">
        <f t="shared" si="55"/>
        <v>1</v>
      </c>
      <c r="R468" s="172">
        <f t="shared" si="56"/>
        <v>0</v>
      </c>
      <c r="S468" s="140"/>
      <c r="T468" s="140"/>
      <c r="U468" s="140"/>
      <c r="V468" s="173"/>
      <c r="W468" s="140"/>
      <c r="X468" s="140"/>
      <c r="AB468" s="140" t="e">
        <f t="shared" si="57"/>
        <v>#N/A</v>
      </c>
      <c r="AC468" s="140" t="str">
        <f t="shared" si="58"/>
        <v>刘晓珍20170606</v>
      </c>
      <c r="AD468" s="175" t="s">
        <v>1048</v>
      </c>
      <c r="AE468" s="175" t="s">
        <v>122</v>
      </c>
      <c r="AF468" s="175" t="s">
        <v>1004</v>
      </c>
      <c r="AG468" s="175" t="s">
        <v>42</v>
      </c>
      <c r="AH468" s="140" t="e">
        <f t="shared" si="59"/>
        <v>#N/A</v>
      </c>
      <c r="AI468" s="140" t="e">
        <f>VLOOKUP(C468,'[1]附件 系统外公开招考机关工作人员专业资格条件'!$H$4:$H$6155,1,0)</f>
        <v>#N/A</v>
      </c>
      <c r="AJ468" s="140" t="e">
        <f>VLOOKUP(D468,'[1]附件 系统外公开招考机关工作人员专业资格条件'!$I$4:$I$6155,1,0)</f>
        <v>#N/A</v>
      </c>
    </row>
    <row r="469" spans="17:36" ht="13.5">
      <c r="Q469" s="171">
        <f t="shared" si="55"/>
        <v>1</v>
      </c>
      <c r="R469" s="172">
        <f t="shared" si="56"/>
        <v>0</v>
      </c>
      <c r="S469" s="140"/>
      <c r="T469" s="140"/>
      <c r="U469" s="140"/>
      <c r="V469" s="173"/>
      <c r="W469" s="140"/>
      <c r="X469" s="140"/>
      <c r="AB469" s="140" t="e">
        <f t="shared" si="57"/>
        <v>#N/A</v>
      </c>
      <c r="AC469" s="140" t="str">
        <f t="shared" si="58"/>
        <v>吴春辉20170607</v>
      </c>
      <c r="AD469" s="175" t="s">
        <v>1049</v>
      </c>
      <c r="AE469" s="175" t="s">
        <v>44</v>
      </c>
      <c r="AF469" s="175" t="s">
        <v>1050</v>
      </c>
      <c r="AG469" s="175" t="s">
        <v>42</v>
      </c>
      <c r="AH469" s="140" t="e">
        <f t="shared" si="59"/>
        <v>#N/A</v>
      </c>
      <c r="AI469" s="140" t="e">
        <f>VLOOKUP(C469,'[1]附件 系统外公开招考机关工作人员专业资格条件'!$H$4:$H$6155,1,0)</f>
        <v>#N/A</v>
      </c>
      <c r="AJ469" s="140" t="e">
        <f>VLOOKUP(D469,'[1]附件 系统外公开招考机关工作人员专业资格条件'!$I$4:$I$6155,1,0)</f>
        <v>#N/A</v>
      </c>
    </row>
    <row r="470" spans="17:36" ht="13.5">
      <c r="Q470" s="171">
        <f t="shared" si="55"/>
        <v>1</v>
      </c>
      <c r="R470" s="172">
        <f t="shared" si="56"/>
        <v>0</v>
      </c>
      <c r="S470" s="140"/>
      <c r="T470" s="140"/>
      <c r="U470" s="140"/>
      <c r="V470" s="173"/>
      <c r="W470" s="140"/>
      <c r="X470" s="140"/>
      <c r="AB470" s="140" t="e">
        <f t="shared" si="57"/>
        <v>#N/A</v>
      </c>
      <c r="AC470" s="140" t="str">
        <f t="shared" si="58"/>
        <v>余建文20170608</v>
      </c>
      <c r="AD470" s="175" t="s">
        <v>1051</v>
      </c>
      <c r="AE470" s="175" t="s">
        <v>715</v>
      </c>
      <c r="AF470" s="175" t="s">
        <v>1052</v>
      </c>
      <c r="AG470" s="175" t="s">
        <v>42</v>
      </c>
      <c r="AH470" s="140" t="e">
        <f t="shared" si="59"/>
        <v>#N/A</v>
      </c>
      <c r="AI470" s="140" t="e">
        <f>VLOOKUP(C470,'[1]附件 系统外公开招考机关工作人员专业资格条件'!$H$4:$H$6155,1,0)</f>
        <v>#N/A</v>
      </c>
      <c r="AJ470" s="140" t="e">
        <f>VLOOKUP(D470,'[1]附件 系统外公开招考机关工作人员专业资格条件'!$I$4:$I$6155,1,0)</f>
        <v>#N/A</v>
      </c>
    </row>
    <row r="471" spans="17:36" ht="13.5">
      <c r="Q471" s="171">
        <f t="shared" si="55"/>
        <v>1</v>
      </c>
      <c r="R471" s="172">
        <f t="shared" si="56"/>
        <v>0</v>
      </c>
      <c r="S471" s="140"/>
      <c r="T471" s="140"/>
      <c r="U471" s="140"/>
      <c r="V471" s="173"/>
      <c r="W471" s="140"/>
      <c r="X471" s="140"/>
      <c r="AB471" s="140" t="e">
        <f t="shared" si="57"/>
        <v>#N/A</v>
      </c>
      <c r="AC471" s="140" t="str">
        <f t="shared" si="58"/>
        <v>王立云20170728</v>
      </c>
      <c r="AD471" s="175" t="s">
        <v>1053</v>
      </c>
      <c r="AE471" s="175" t="s">
        <v>122</v>
      </c>
      <c r="AF471" s="175" t="s">
        <v>1054</v>
      </c>
      <c r="AG471" s="175" t="s">
        <v>46</v>
      </c>
      <c r="AH471" s="140" t="e">
        <f t="shared" si="59"/>
        <v>#N/A</v>
      </c>
      <c r="AI471" s="140" t="e">
        <f>VLOOKUP(C471,'[1]附件 系统外公开招考机关工作人员专业资格条件'!$H$4:$H$6155,1,0)</f>
        <v>#N/A</v>
      </c>
      <c r="AJ471" s="140" t="e">
        <f>VLOOKUP(D471,'[1]附件 系统外公开招考机关工作人员专业资格条件'!$I$4:$I$6155,1,0)</f>
        <v>#N/A</v>
      </c>
    </row>
    <row r="472" spans="17:36" ht="13.5">
      <c r="Q472" s="171">
        <f t="shared" si="55"/>
        <v>1</v>
      </c>
      <c r="R472" s="172">
        <f t="shared" si="56"/>
        <v>0</v>
      </c>
      <c r="S472" s="140"/>
      <c r="T472" s="140"/>
      <c r="U472" s="140"/>
      <c r="V472" s="173"/>
      <c r="W472" s="140"/>
      <c r="X472" s="140"/>
      <c r="AB472" s="140" t="e">
        <f t="shared" si="57"/>
        <v>#N/A</v>
      </c>
      <c r="AC472" s="140" t="str">
        <f t="shared" si="58"/>
        <v>夏国华20170908</v>
      </c>
      <c r="AD472" s="175" t="s">
        <v>101</v>
      </c>
      <c r="AE472" s="175" t="s">
        <v>44</v>
      </c>
      <c r="AF472" s="175" t="s">
        <v>804</v>
      </c>
      <c r="AG472" s="175" t="s">
        <v>46</v>
      </c>
      <c r="AH472" s="140" t="e">
        <f t="shared" si="59"/>
        <v>#N/A</v>
      </c>
      <c r="AI472" s="140" t="e">
        <f>VLOOKUP(C472,'[1]附件 系统外公开招考机关工作人员专业资格条件'!$H$4:$H$6155,1,0)</f>
        <v>#N/A</v>
      </c>
      <c r="AJ472" s="140" t="e">
        <f>VLOOKUP(D472,'[1]附件 系统外公开招考机关工作人员专业资格条件'!$I$4:$I$6155,1,0)</f>
        <v>#N/A</v>
      </c>
    </row>
    <row r="473" spans="17:36" ht="13.5">
      <c r="Q473" s="171">
        <f t="shared" si="55"/>
        <v>1</v>
      </c>
      <c r="R473" s="172">
        <f t="shared" si="56"/>
        <v>0</v>
      </c>
      <c r="S473" s="140"/>
      <c r="T473" s="140"/>
      <c r="U473" s="140"/>
      <c r="V473" s="173"/>
      <c r="W473" s="140"/>
      <c r="X473" s="140"/>
      <c r="AB473" s="140" t="e">
        <f t="shared" si="57"/>
        <v>#N/A</v>
      </c>
      <c r="AC473" s="140" t="str">
        <f t="shared" si="58"/>
        <v>夏国华20180810</v>
      </c>
      <c r="AD473" s="175" t="s">
        <v>101</v>
      </c>
      <c r="AE473" s="175" t="s">
        <v>44</v>
      </c>
      <c r="AF473" s="175" t="s">
        <v>783</v>
      </c>
      <c r="AG473" s="175" t="s">
        <v>46</v>
      </c>
      <c r="AH473" s="140" t="e">
        <f t="shared" si="59"/>
        <v>#N/A</v>
      </c>
      <c r="AI473" s="140" t="e">
        <f>VLOOKUP(C473,'[1]附件 系统外公开招考机关工作人员专业资格条件'!$H$4:$H$6155,1,0)</f>
        <v>#N/A</v>
      </c>
      <c r="AJ473" s="140" t="e">
        <f>VLOOKUP(D473,'[1]附件 系统外公开招考机关工作人员专业资格条件'!$I$4:$I$6155,1,0)</f>
        <v>#N/A</v>
      </c>
    </row>
    <row r="474" spans="17:36" ht="13.5">
      <c r="Q474" s="171">
        <f t="shared" si="55"/>
        <v>1</v>
      </c>
      <c r="R474" s="172">
        <f t="shared" si="56"/>
        <v>0</v>
      </c>
      <c r="S474" s="140"/>
      <c r="T474" s="140"/>
      <c r="U474" s="140"/>
      <c r="V474" s="173"/>
      <c r="W474" s="140"/>
      <c r="X474" s="140"/>
      <c r="AB474" s="140" t="e">
        <f t="shared" si="57"/>
        <v>#N/A</v>
      </c>
      <c r="AC474" s="140" t="str">
        <f t="shared" si="58"/>
        <v>薛乐书20180913</v>
      </c>
      <c r="AD474" s="175" t="s">
        <v>113</v>
      </c>
      <c r="AE474" s="175" t="s">
        <v>44</v>
      </c>
      <c r="AF474" s="175" t="s">
        <v>679</v>
      </c>
      <c r="AG474" s="175" t="s">
        <v>46</v>
      </c>
      <c r="AH474" s="140" t="e">
        <f t="shared" si="59"/>
        <v>#N/A</v>
      </c>
      <c r="AI474" s="140" t="e">
        <f>VLOOKUP(C474,'[1]附件 系统外公开招考机关工作人员专业资格条件'!$H$4:$H$6155,1,0)</f>
        <v>#N/A</v>
      </c>
      <c r="AJ474" s="140" t="e">
        <f>VLOOKUP(D474,'[1]附件 系统外公开招考机关工作人员专业资格条件'!$I$4:$I$6155,1,0)</f>
        <v>#N/A</v>
      </c>
    </row>
    <row r="475" spans="17:36" ht="13.5">
      <c r="Q475" s="171">
        <f t="shared" si="55"/>
        <v>1</v>
      </c>
      <c r="R475" s="172">
        <f t="shared" si="56"/>
        <v>0</v>
      </c>
      <c r="S475" s="140"/>
      <c r="T475" s="140"/>
      <c r="U475" s="140"/>
      <c r="V475" s="173"/>
      <c r="W475" s="140"/>
      <c r="X475" s="140"/>
      <c r="AB475" s="140" t="e">
        <f t="shared" si="57"/>
        <v>#N/A</v>
      </c>
      <c r="AC475" s="140" t="str">
        <f t="shared" si="58"/>
        <v>蔡进明20190611</v>
      </c>
      <c r="AD475" s="175" t="s">
        <v>79</v>
      </c>
      <c r="AE475" s="175" t="s">
        <v>1055</v>
      </c>
      <c r="AF475" s="175" t="s">
        <v>1056</v>
      </c>
      <c r="AG475" s="175" t="s">
        <v>46</v>
      </c>
      <c r="AH475" s="140" t="e">
        <f t="shared" si="59"/>
        <v>#N/A</v>
      </c>
      <c r="AI475" s="140" t="e">
        <f>VLOOKUP(C475,'[1]附件 系统外公开招考机关工作人员专业资格条件'!$H$4:$H$6155,1,0)</f>
        <v>#N/A</v>
      </c>
      <c r="AJ475" s="140" t="e">
        <f>VLOOKUP(D475,'[1]附件 系统外公开招考机关工作人员专业资格条件'!$I$4:$I$6155,1,0)</f>
        <v>#N/A</v>
      </c>
    </row>
    <row r="476" spans="17:36" ht="13.5">
      <c r="Q476" s="171">
        <f t="shared" si="55"/>
        <v>1</v>
      </c>
      <c r="R476" s="172">
        <f t="shared" si="56"/>
        <v>0</v>
      </c>
      <c r="S476" s="140"/>
      <c r="T476" s="140"/>
      <c r="U476" s="140"/>
      <c r="V476" s="173"/>
      <c r="W476" s="140"/>
      <c r="X476" s="140"/>
      <c r="AB476" s="140" t="e">
        <f t="shared" si="57"/>
        <v>#N/A</v>
      </c>
      <c r="AC476" s="140" t="str">
        <f t="shared" si="58"/>
        <v>王学平20160930</v>
      </c>
      <c r="AD476" s="175" t="s">
        <v>1057</v>
      </c>
      <c r="AE476" s="175" t="s">
        <v>44</v>
      </c>
      <c r="AF476" s="175" t="s">
        <v>1058</v>
      </c>
      <c r="AG476" s="175" t="s">
        <v>42</v>
      </c>
      <c r="AH476" s="140" t="e">
        <f t="shared" si="59"/>
        <v>#N/A</v>
      </c>
      <c r="AI476" s="140" t="e">
        <f>VLOOKUP(C476,'[1]附件 系统外公开招考机关工作人员专业资格条件'!$H$4:$H$6155,1,0)</f>
        <v>#N/A</v>
      </c>
      <c r="AJ476" s="140" t="e">
        <f>VLOOKUP(D476,'[1]附件 系统外公开招考机关工作人员专业资格条件'!$I$4:$I$6155,1,0)</f>
        <v>#N/A</v>
      </c>
    </row>
    <row r="477" spans="17:36" ht="13.5">
      <c r="Q477" s="171">
        <f t="shared" si="55"/>
        <v>1</v>
      </c>
      <c r="R477" s="172">
        <f t="shared" si="56"/>
        <v>0</v>
      </c>
      <c r="S477" s="140"/>
      <c r="T477" s="140"/>
      <c r="U477" s="140"/>
      <c r="V477" s="173"/>
      <c r="W477" s="140"/>
      <c r="X477" s="140"/>
      <c r="AB477" s="140" t="e">
        <f t="shared" si="57"/>
        <v>#N/A</v>
      </c>
      <c r="AC477" s="140" t="str">
        <f t="shared" si="58"/>
        <v>蒋建平20161124</v>
      </c>
      <c r="AD477" s="175" t="s">
        <v>1059</v>
      </c>
      <c r="AE477" s="175" t="s">
        <v>44</v>
      </c>
      <c r="AF477" s="175" t="s">
        <v>706</v>
      </c>
      <c r="AG477" s="175" t="s">
        <v>42</v>
      </c>
      <c r="AH477" s="140" t="e">
        <f t="shared" si="59"/>
        <v>#N/A</v>
      </c>
      <c r="AI477" s="140" t="e">
        <f>VLOOKUP(C477,'[1]附件 系统外公开招考机关工作人员专业资格条件'!$H$4:$H$6155,1,0)</f>
        <v>#N/A</v>
      </c>
      <c r="AJ477" s="140" t="e">
        <f>VLOOKUP(D477,'[1]附件 系统外公开招考机关工作人员专业资格条件'!$I$4:$I$6155,1,0)</f>
        <v>#N/A</v>
      </c>
    </row>
    <row r="478" spans="17:36" ht="13.5">
      <c r="Q478" s="171">
        <f t="shared" si="55"/>
        <v>1</v>
      </c>
      <c r="R478" s="172">
        <f t="shared" si="56"/>
        <v>0</v>
      </c>
      <c r="S478" s="140"/>
      <c r="T478" s="140"/>
      <c r="U478" s="140"/>
      <c r="V478" s="173"/>
      <c r="W478" s="140"/>
      <c r="X478" s="140"/>
      <c r="AB478" s="140" t="e">
        <f t="shared" si="57"/>
        <v>#N/A</v>
      </c>
      <c r="AC478" s="140" t="str">
        <f t="shared" si="58"/>
        <v>蔡进明20180514</v>
      </c>
      <c r="AD478" s="175" t="s">
        <v>79</v>
      </c>
      <c r="AE478" s="175" t="s">
        <v>715</v>
      </c>
      <c r="AF478" s="175" t="s">
        <v>1060</v>
      </c>
      <c r="AG478" s="175" t="s">
        <v>46</v>
      </c>
      <c r="AH478" s="140" t="e">
        <f t="shared" si="59"/>
        <v>#N/A</v>
      </c>
      <c r="AI478" s="140" t="e">
        <f>VLOOKUP(C478,'[1]附件 系统外公开招考机关工作人员专业资格条件'!$H$4:$H$6155,1,0)</f>
        <v>#N/A</v>
      </c>
      <c r="AJ478" s="140" t="e">
        <f>VLOOKUP(D478,'[1]附件 系统外公开招考机关工作人员专业资格条件'!$I$4:$I$6155,1,0)</f>
        <v>#N/A</v>
      </c>
    </row>
    <row r="479" spans="17:36" ht="13.5">
      <c r="Q479" s="171">
        <f t="shared" si="55"/>
        <v>1</v>
      </c>
      <c r="R479" s="172">
        <f t="shared" si="56"/>
        <v>0</v>
      </c>
      <c r="S479" s="140"/>
      <c r="T479" s="140"/>
      <c r="U479" s="140"/>
      <c r="V479" s="173"/>
      <c r="W479" s="140"/>
      <c r="X479" s="140"/>
      <c r="AB479" s="140" t="e">
        <f t="shared" si="57"/>
        <v>#N/A</v>
      </c>
      <c r="AC479" s="140" t="str">
        <f t="shared" si="58"/>
        <v>范仁和20161114</v>
      </c>
      <c r="AD479" s="175" t="s">
        <v>1061</v>
      </c>
      <c r="AE479" s="175" t="s">
        <v>44</v>
      </c>
      <c r="AF479" s="175" t="s">
        <v>1062</v>
      </c>
      <c r="AG479" s="175" t="s">
        <v>42</v>
      </c>
      <c r="AH479" s="140" t="e">
        <f t="shared" si="59"/>
        <v>#N/A</v>
      </c>
      <c r="AI479" s="140" t="e">
        <f>VLOOKUP(C479,'[1]附件 系统外公开招考机关工作人员专业资格条件'!$H$4:$H$6155,1,0)</f>
        <v>#N/A</v>
      </c>
      <c r="AJ479" s="140" t="e">
        <f>VLOOKUP(D479,'[1]附件 系统外公开招考机关工作人员专业资格条件'!$I$4:$I$6155,1,0)</f>
        <v>#N/A</v>
      </c>
    </row>
    <row r="480" spans="17:36" ht="13.5">
      <c r="Q480" s="171">
        <f t="shared" si="55"/>
        <v>1</v>
      </c>
      <c r="R480" s="172">
        <f t="shared" si="56"/>
        <v>0</v>
      </c>
      <c r="S480" s="140"/>
      <c r="T480" s="140"/>
      <c r="U480" s="140"/>
      <c r="V480" s="173"/>
      <c r="W480" s="140"/>
      <c r="X480" s="140"/>
      <c r="AB480" s="140" t="e">
        <f t="shared" si="57"/>
        <v>#N/A</v>
      </c>
      <c r="AC480" s="140" t="str">
        <f t="shared" si="58"/>
        <v>敖庆元20171030</v>
      </c>
      <c r="AD480" s="175" t="s">
        <v>1063</v>
      </c>
      <c r="AE480" s="175" t="s">
        <v>122</v>
      </c>
      <c r="AF480" s="175" t="s">
        <v>266</v>
      </c>
      <c r="AG480" s="175" t="s">
        <v>46</v>
      </c>
      <c r="AH480" s="140" t="e">
        <f t="shared" si="59"/>
        <v>#N/A</v>
      </c>
      <c r="AI480" s="140" t="e">
        <f>VLOOKUP(C480,'[1]附件 系统外公开招考机关工作人员专业资格条件'!$H$4:$H$6155,1,0)</f>
        <v>#N/A</v>
      </c>
      <c r="AJ480" s="140" t="e">
        <f>VLOOKUP(D480,'[1]附件 系统外公开招考机关工作人员专业资格条件'!$I$4:$I$6155,1,0)</f>
        <v>#N/A</v>
      </c>
    </row>
    <row r="481" spans="17:36" ht="13.5">
      <c r="Q481" s="171">
        <f t="shared" si="55"/>
        <v>1</v>
      </c>
      <c r="R481" s="172">
        <f t="shared" si="56"/>
        <v>0</v>
      </c>
      <c r="S481" s="140"/>
      <c r="T481" s="140"/>
      <c r="U481" s="140"/>
      <c r="V481" s="173"/>
      <c r="W481" s="140"/>
      <c r="X481" s="140"/>
      <c r="AB481" s="140" t="e">
        <f t="shared" si="57"/>
        <v>#N/A</v>
      </c>
      <c r="AC481" s="140" t="str">
        <f t="shared" si="58"/>
        <v>刘伟兵20171101</v>
      </c>
      <c r="AD481" s="175" t="s">
        <v>1064</v>
      </c>
      <c r="AE481" s="175" t="s">
        <v>715</v>
      </c>
      <c r="AF481" s="175" t="s">
        <v>277</v>
      </c>
      <c r="AG481" s="175" t="s">
        <v>46</v>
      </c>
      <c r="AH481" s="140" t="e">
        <f t="shared" si="59"/>
        <v>#N/A</v>
      </c>
      <c r="AI481" s="140" t="e">
        <f>VLOOKUP(C481,'[1]附件 系统外公开招考机关工作人员专业资格条件'!$H$4:$H$6155,1,0)</f>
        <v>#N/A</v>
      </c>
      <c r="AJ481" s="140" t="e">
        <f>VLOOKUP(D481,'[1]附件 系统外公开招考机关工作人员专业资格条件'!$I$4:$I$6155,1,0)</f>
        <v>#N/A</v>
      </c>
    </row>
    <row r="482" spans="17:36" ht="13.5">
      <c r="Q482" s="171">
        <f t="shared" si="55"/>
        <v>1</v>
      </c>
      <c r="R482" s="172">
        <f t="shared" si="56"/>
        <v>0</v>
      </c>
      <c r="S482" s="140"/>
      <c r="T482" s="140"/>
      <c r="U482" s="140"/>
      <c r="V482" s="173"/>
      <c r="W482" s="140"/>
      <c r="X482" s="140"/>
      <c r="AB482" s="140" t="e">
        <f t="shared" si="57"/>
        <v>#N/A</v>
      </c>
      <c r="AC482" s="140" t="str">
        <f t="shared" si="58"/>
        <v>张良玉20171113</v>
      </c>
      <c r="AD482" s="175" t="s">
        <v>1065</v>
      </c>
      <c r="AE482" s="175" t="s">
        <v>715</v>
      </c>
      <c r="AF482" s="175" t="s">
        <v>161</v>
      </c>
      <c r="AG482" s="175" t="s">
        <v>46</v>
      </c>
      <c r="AH482" s="140" t="e">
        <f t="shared" si="59"/>
        <v>#N/A</v>
      </c>
      <c r="AI482" s="140" t="e">
        <f>VLOOKUP(C482,'[1]附件 系统外公开招考机关工作人员专业资格条件'!$H$4:$H$6155,1,0)</f>
        <v>#N/A</v>
      </c>
      <c r="AJ482" s="140" t="e">
        <f>VLOOKUP(D482,'[1]附件 系统外公开招考机关工作人员专业资格条件'!$I$4:$I$6155,1,0)</f>
        <v>#N/A</v>
      </c>
    </row>
    <row r="483" spans="17:36" ht="13.5">
      <c r="Q483" s="171">
        <f t="shared" si="55"/>
        <v>1</v>
      </c>
      <c r="R483" s="172">
        <f t="shared" si="56"/>
        <v>0</v>
      </c>
      <c r="S483" s="140"/>
      <c r="T483" s="140"/>
      <c r="U483" s="140"/>
      <c r="V483" s="173"/>
      <c r="W483" s="140"/>
      <c r="X483" s="140"/>
      <c r="AB483" s="140" t="e">
        <f t="shared" si="57"/>
        <v>#N/A</v>
      </c>
      <c r="AC483" s="140" t="str">
        <f t="shared" si="58"/>
        <v>何光耀20171119</v>
      </c>
      <c r="AD483" s="175" t="s">
        <v>47</v>
      </c>
      <c r="AE483" s="175" t="s">
        <v>122</v>
      </c>
      <c r="AF483" s="175" t="s">
        <v>1066</v>
      </c>
      <c r="AG483" s="175" t="s">
        <v>42</v>
      </c>
      <c r="AH483" s="140" t="e">
        <f t="shared" si="59"/>
        <v>#N/A</v>
      </c>
      <c r="AI483" s="140" t="e">
        <f>VLOOKUP(C483,'[1]附件 系统外公开招考机关工作人员专业资格条件'!$H$4:$H$6155,1,0)</f>
        <v>#N/A</v>
      </c>
      <c r="AJ483" s="140" t="e">
        <f>VLOOKUP(D483,'[1]附件 系统外公开招考机关工作人员专业资格条件'!$I$4:$I$6155,1,0)</f>
        <v>#N/A</v>
      </c>
    </row>
    <row r="484" spans="17:36" ht="13.5">
      <c r="Q484" s="171">
        <f t="shared" si="55"/>
        <v>1</v>
      </c>
      <c r="R484" s="172">
        <f t="shared" si="56"/>
        <v>0</v>
      </c>
      <c r="S484" s="140"/>
      <c r="T484" s="140"/>
      <c r="U484" s="140"/>
      <c r="V484" s="173"/>
      <c r="W484" s="140"/>
      <c r="X484" s="140"/>
      <c r="AB484" s="140" t="e">
        <f t="shared" si="57"/>
        <v>#N/A</v>
      </c>
      <c r="AC484" s="140" t="str">
        <f t="shared" si="58"/>
        <v>彭运华20171119</v>
      </c>
      <c r="AD484" s="175" t="s">
        <v>1067</v>
      </c>
      <c r="AE484" s="175" t="s">
        <v>122</v>
      </c>
      <c r="AF484" s="175" t="s">
        <v>1066</v>
      </c>
      <c r="AG484" s="175" t="s">
        <v>46</v>
      </c>
      <c r="AH484" s="140" t="e">
        <f t="shared" si="59"/>
        <v>#N/A</v>
      </c>
      <c r="AI484" s="140" t="e">
        <f>VLOOKUP(C484,'[1]附件 系统外公开招考机关工作人员专业资格条件'!$H$4:$H$6155,1,0)</f>
        <v>#N/A</v>
      </c>
      <c r="AJ484" s="140" t="e">
        <f>VLOOKUP(D484,'[1]附件 系统外公开招考机关工作人员专业资格条件'!$I$4:$I$6155,1,0)</f>
        <v>#N/A</v>
      </c>
    </row>
    <row r="485" spans="17:36" ht="13.5">
      <c r="Q485" s="171">
        <f t="shared" si="55"/>
        <v>1</v>
      </c>
      <c r="R485" s="172">
        <f t="shared" si="56"/>
        <v>0</v>
      </c>
      <c r="S485" s="140"/>
      <c r="T485" s="140"/>
      <c r="U485" s="140"/>
      <c r="V485" s="173"/>
      <c r="W485" s="140"/>
      <c r="X485" s="140"/>
      <c r="AB485" s="140" t="e">
        <f t="shared" si="57"/>
        <v>#N/A</v>
      </c>
      <c r="AC485" s="140" t="str">
        <f t="shared" si="58"/>
        <v>何元秀20171123</v>
      </c>
      <c r="AD485" s="175" t="s">
        <v>1068</v>
      </c>
      <c r="AE485" s="175" t="s">
        <v>122</v>
      </c>
      <c r="AF485" s="175" t="s">
        <v>929</v>
      </c>
      <c r="AG485" s="175" t="s">
        <v>46</v>
      </c>
      <c r="AH485" s="140" t="e">
        <f t="shared" si="59"/>
        <v>#N/A</v>
      </c>
      <c r="AI485" s="140" t="e">
        <f>VLOOKUP(C485,'[1]附件 系统外公开招考机关工作人员专业资格条件'!$H$4:$H$6155,1,0)</f>
        <v>#N/A</v>
      </c>
      <c r="AJ485" s="140" t="e">
        <f>VLOOKUP(D485,'[1]附件 系统外公开招考机关工作人员专业资格条件'!$I$4:$I$6155,1,0)</f>
        <v>#N/A</v>
      </c>
    </row>
    <row r="486" spans="17:36" ht="13.5">
      <c r="Q486" s="171">
        <f t="shared" si="55"/>
        <v>1</v>
      </c>
      <c r="R486" s="172">
        <f t="shared" si="56"/>
        <v>0</v>
      </c>
      <c r="S486" s="140"/>
      <c r="T486" s="140"/>
      <c r="U486" s="140"/>
      <c r="V486" s="173"/>
      <c r="W486" s="140"/>
      <c r="X486" s="140"/>
      <c r="AB486" s="140" t="e">
        <f t="shared" si="57"/>
        <v>#N/A</v>
      </c>
      <c r="AC486" s="140" t="str">
        <f t="shared" si="58"/>
        <v>曹建军20190425</v>
      </c>
      <c r="AD486" s="175" t="s">
        <v>132</v>
      </c>
      <c r="AE486" s="175" t="s">
        <v>44</v>
      </c>
      <c r="AF486" s="175" t="s">
        <v>1069</v>
      </c>
      <c r="AG486" s="175" t="s">
        <v>46</v>
      </c>
      <c r="AH486" s="140" t="e">
        <f t="shared" si="59"/>
        <v>#N/A</v>
      </c>
      <c r="AI486" s="140" t="e">
        <f>VLOOKUP(C486,'[1]附件 系统外公开招考机关工作人员专业资格条件'!$H$4:$H$6155,1,0)</f>
        <v>#N/A</v>
      </c>
      <c r="AJ486" s="140" t="e">
        <f>VLOOKUP(D486,'[1]附件 系统外公开招考机关工作人员专业资格条件'!$I$4:$I$6155,1,0)</f>
        <v>#N/A</v>
      </c>
    </row>
    <row r="487" spans="17:36" ht="13.5">
      <c r="Q487" s="171">
        <f t="shared" si="55"/>
        <v>1</v>
      </c>
      <c r="R487" s="172">
        <f t="shared" si="56"/>
        <v>0</v>
      </c>
      <c r="S487" s="140"/>
      <c r="T487" s="140"/>
      <c r="U487" s="140"/>
      <c r="V487" s="173"/>
      <c r="W487" s="140"/>
      <c r="X487" s="140"/>
      <c r="AB487" s="140" t="e">
        <f t="shared" si="57"/>
        <v>#N/A</v>
      </c>
      <c r="AC487" s="140" t="str">
        <f t="shared" si="58"/>
        <v>曹建军20190520</v>
      </c>
      <c r="AD487" s="175" t="s">
        <v>132</v>
      </c>
      <c r="AE487" s="175" t="s">
        <v>44</v>
      </c>
      <c r="AF487" s="175" t="s">
        <v>1070</v>
      </c>
      <c r="AG487" s="175" t="s">
        <v>46</v>
      </c>
      <c r="AH487" s="140" t="e">
        <f t="shared" si="59"/>
        <v>#N/A</v>
      </c>
      <c r="AI487" s="140" t="e">
        <f>VLOOKUP(C487,'[1]附件 系统外公开招考机关工作人员专业资格条件'!$H$4:$H$6155,1,0)</f>
        <v>#N/A</v>
      </c>
      <c r="AJ487" s="140" t="e">
        <f>VLOOKUP(D487,'[1]附件 系统外公开招考机关工作人员专业资格条件'!$I$4:$I$6155,1,0)</f>
        <v>#N/A</v>
      </c>
    </row>
    <row r="488" spans="17:36" ht="13.5">
      <c r="Q488" s="171">
        <f t="shared" si="55"/>
        <v>1</v>
      </c>
      <c r="R488" s="172">
        <f t="shared" si="56"/>
        <v>0</v>
      </c>
      <c r="S488" s="140"/>
      <c r="T488" s="140"/>
      <c r="U488" s="140"/>
      <c r="V488" s="173"/>
      <c r="W488" s="140"/>
      <c r="X488" s="140"/>
      <c r="AB488" s="140" t="e">
        <f t="shared" si="57"/>
        <v>#N/A</v>
      </c>
      <c r="AC488" s="140" t="str">
        <f t="shared" si="58"/>
        <v>陈小云20161118</v>
      </c>
      <c r="AD488" s="175" t="s">
        <v>1071</v>
      </c>
      <c r="AE488" s="175" t="s">
        <v>44</v>
      </c>
      <c r="AF488" s="175" t="s">
        <v>237</v>
      </c>
      <c r="AG488" s="175" t="s">
        <v>42</v>
      </c>
      <c r="AH488" s="140" t="e">
        <f t="shared" si="59"/>
        <v>#N/A</v>
      </c>
      <c r="AI488" s="140" t="e">
        <f>VLOOKUP(C488,'[1]附件 系统外公开招考机关工作人员专业资格条件'!$H$4:$H$6155,1,0)</f>
        <v>#N/A</v>
      </c>
      <c r="AJ488" s="140" t="e">
        <f>VLOOKUP(D488,'[1]附件 系统外公开招考机关工作人员专业资格条件'!$I$4:$I$6155,1,0)</f>
        <v>#N/A</v>
      </c>
    </row>
    <row r="489" spans="17:36" ht="13.5">
      <c r="Q489" s="171">
        <f t="shared" si="55"/>
        <v>1</v>
      </c>
      <c r="R489" s="172">
        <f t="shared" si="56"/>
        <v>0</v>
      </c>
      <c r="S489" s="140"/>
      <c r="T489" s="140"/>
      <c r="U489" s="140"/>
      <c r="V489" s="173"/>
      <c r="W489" s="140"/>
      <c r="X489" s="140"/>
      <c r="AB489" s="140" t="e">
        <f t="shared" si="57"/>
        <v>#N/A</v>
      </c>
      <c r="AC489" s="140" t="str">
        <f t="shared" si="58"/>
        <v>曹建军20170413</v>
      </c>
      <c r="AD489" s="175" t="s">
        <v>132</v>
      </c>
      <c r="AE489" s="175" t="s">
        <v>44</v>
      </c>
      <c r="AF489" s="175" t="s">
        <v>1072</v>
      </c>
      <c r="AG489" s="175" t="s">
        <v>42</v>
      </c>
      <c r="AH489" s="140" t="e">
        <f t="shared" si="59"/>
        <v>#N/A</v>
      </c>
      <c r="AI489" s="140" t="e">
        <f>VLOOKUP(C489,'[1]附件 系统外公开招考机关工作人员专业资格条件'!$H$4:$H$6155,1,0)</f>
        <v>#N/A</v>
      </c>
      <c r="AJ489" s="140" t="e">
        <f>VLOOKUP(D489,'[1]附件 系统外公开招考机关工作人员专业资格条件'!$I$4:$I$6155,1,0)</f>
        <v>#N/A</v>
      </c>
    </row>
    <row r="490" spans="17:36" ht="13.5">
      <c r="Q490" s="171">
        <f t="shared" si="55"/>
        <v>1</v>
      </c>
      <c r="R490" s="172">
        <f t="shared" si="56"/>
        <v>0</v>
      </c>
      <c r="S490" s="140"/>
      <c r="T490" s="140"/>
      <c r="U490" s="140"/>
      <c r="V490" s="173"/>
      <c r="W490" s="140"/>
      <c r="X490" s="140"/>
      <c r="AB490" s="140" t="e">
        <f t="shared" si="57"/>
        <v>#N/A</v>
      </c>
      <c r="AC490" s="140" t="str">
        <f t="shared" si="58"/>
        <v>杨国清20170802</v>
      </c>
      <c r="AD490" s="175" t="s">
        <v>162</v>
      </c>
      <c r="AE490" s="175" t="s">
        <v>44</v>
      </c>
      <c r="AF490" s="175" t="s">
        <v>777</v>
      </c>
      <c r="AG490" s="175" t="s">
        <v>46</v>
      </c>
      <c r="AH490" s="140" t="e">
        <f t="shared" si="59"/>
        <v>#N/A</v>
      </c>
      <c r="AI490" s="140" t="e">
        <f>VLOOKUP(C490,'[1]附件 系统外公开招考机关工作人员专业资格条件'!$H$4:$H$6155,1,0)</f>
        <v>#N/A</v>
      </c>
      <c r="AJ490" s="140" t="e">
        <f>VLOOKUP(D490,'[1]附件 系统外公开招考机关工作人员专业资格条件'!$I$4:$I$6155,1,0)</f>
        <v>#N/A</v>
      </c>
    </row>
    <row r="491" spans="17:36" ht="13.5">
      <c r="Q491" s="171">
        <f t="shared" si="55"/>
        <v>1</v>
      </c>
      <c r="R491" s="172">
        <f t="shared" si="56"/>
        <v>0</v>
      </c>
      <c r="S491" s="140"/>
      <c r="T491" s="140"/>
      <c r="U491" s="140"/>
      <c r="V491" s="173"/>
      <c r="W491" s="140"/>
      <c r="X491" s="140"/>
      <c r="AB491" s="140" t="e">
        <f t="shared" si="57"/>
        <v>#N/A</v>
      </c>
      <c r="AC491" s="140" t="str">
        <f t="shared" si="58"/>
        <v>尹培安20170928</v>
      </c>
      <c r="AD491" s="175" t="s">
        <v>1073</v>
      </c>
      <c r="AE491" s="175" t="s">
        <v>44</v>
      </c>
      <c r="AF491" s="175" t="s">
        <v>1074</v>
      </c>
      <c r="AG491" s="175" t="s">
        <v>46</v>
      </c>
      <c r="AH491" s="140" t="e">
        <f t="shared" si="59"/>
        <v>#N/A</v>
      </c>
      <c r="AI491" s="140" t="e">
        <f>VLOOKUP(C491,'[1]附件 系统外公开招考机关工作人员专业资格条件'!$H$4:$H$6155,1,0)</f>
        <v>#N/A</v>
      </c>
      <c r="AJ491" s="140" t="e">
        <f>VLOOKUP(D491,'[1]附件 系统外公开招考机关工作人员专业资格条件'!$I$4:$I$6155,1,0)</f>
        <v>#N/A</v>
      </c>
    </row>
    <row r="492" spans="17:36" ht="13.5">
      <c r="Q492" s="171">
        <f t="shared" si="55"/>
        <v>1</v>
      </c>
      <c r="R492" s="172">
        <f t="shared" si="56"/>
        <v>0</v>
      </c>
      <c r="S492" s="140"/>
      <c r="T492" s="140"/>
      <c r="U492" s="140"/>
      <c r="V492" s="173"/>
      <c r="W492" s="140"/>
      <c r="X492" s="140"/>
      <c r="AB492" s="140" t="e">
        <f t="shared" si="57"/>
        <v>#N/A</v>
      </c>
      <c r="AC492" s="140" t="str">
        <f t="shared" si="58"/>
        <v>曹铁华20171009</v>
      </c>
      <c r="AD492" s="175" t="s">
        <v>1075</v>
      </c>
      <c r="AE492" s="175" t="s">
        <v>44</v>
      </c>
      <c r="AF492" s="175" t="s">
        <v>819</v>
      </c>
      <c r="AG492" s="175" t="s">
        <v>46</v>
      </c>
      <c r="AH492" s="140" t="e">
        <f t="shared" si="59"/>
        <v>#N/A</v>
      </c>
      <c r="AI492" s="140" t="e">
        <f>VLOOKUP(C492,'[1]附件 系统外公开招考机关工作人员专业资格条件'!$H$4:$H$6155,1,0)</f>
        <v>#N/A</v>
      </c>
      <c r="AJ492" s="140" t="e">
        <f>VLOOKUP(D492,'[1]附件 系统外公开招考机关工作人员专业资格条件'!$I$4:$I$6155,1,0)</f>
        <v>#N/A</v>
      </c>
    </row>
    <row r="493" spans="17:36" ht="13.5">
      <c r="Q493" s="171">
        <f t="shared" si="55"/>
        <v>1</v>
      </c>
      <c r="R493" s="172">
        <f t="shared" si="56"/>
        <v>0</v>
      </c>
      <c r="S493" s="140"/>
      <c r="T493" s="140"/>
      <c r="U493" s="140"/>
      <c r="V493" s="173"/>
      <c r="W493" s="140"/>
      <c r="X493" s="140"/>
      <c r="AB493" s="140" t="e">
        <f t="shared" si="57"/>
        <v>#N/A</v>
      </c>
      <c r="AC493" s="140" t="str">
        <f t="shared" si="58"/>
        <v>杨三喜20171027</v>
      </c>
      <c r="AD493" s="175" t="s">
        <v>1076</v>
      </c>
      <c r="AE493" s="175" t="s">
        <v>122</v>
      </c>
      <c r="AF493" s="175" t="s">
        <v>90</v>
      </c>
      <c r="AG493" s="175" t="s">
        <v>46</v>
      </c>
      <c r="AH493" s="140" t="e">
        <f t="shared" si="59"/>
        <v>#N/A</v>
      </c>
      <c r="AI493" s="140" t="e">
        <f>VLOOKUP(C493,'[1]附件 系统外公开招考机关工作人员专业资格条件'!$H$4:$H$6155,1,0)</f>
        <v>#N/A</v>
      </c>
      <c r="AJ493" s="140" t="e">
        <f>VLOOKUP(D493,'[1]附件 系统外公开招考机关工作人员专业资格条件'!$I$4:$I$6155,1,0)</f>
        <v>#N/A</v>
      </c>
    </row>
    <row r="494" spans="17:36" ht="13.5">
      <c r="Q494" s="171">
        <f t="shared" si="55"/>
        <v>1</v>
      </c>
      <c r="R494" s="172">
        <f t="shared" si="56"/>
        <v>0</v>
      </c>
      <c r="S494" s="140"/>
      <c r="T494" s="140"/>
      <c r="U494" s="140"/>
      <c r="V494" s="173"/>
      <c r="W494" s="140"/>
      <c r="X494" s="140"/>
      <c r="AB494" s="140" t="e">
        <f t="shared" si="57"/>
        <v>#N/A</v>
      </c>
      <c r="AC494" s="140" t="str">
        <f t="shared" si="58"/>
        <v>李新涛20171027</v>
      </c>
      <c r="AD494" s="175" t="s">
        <v>1077</v>
      </c>
      <c r="AE494" s="175" t="s">
        <v>122</v>
      </c>
      <c r="AF494" s="175" t="s">
        <v>90</v>
      </c>
      <c r="AG494" s="175" t="s">
        <v>46</v>
      </c>
      <c r="AH494" s="140" t="e">
        <f t="shared" si="59"/>
        <v>#N/A</v>
      </c>
      <c r="AI494" s="140" t="e">
        <f>VLOOKUP(C494,'[1]附件 系统外公开招考机关工作人员专业资格条件'!$H$4:$H$6155,1,0)</f>
        <v>#N/A</v>
      </c>
      <c r="AJ494" s="140" t="e">
        <f>VLOOKUP(D494,'[1]附件 系统外公开招考机关工作人员专业资格条件'!$I$4:$I$6155,1,0)</f>
        <v>#N/A</v>
      </c>
    </row>
    <row r="495" spans="17:36" ht="13.5">
      <c r="Q495" s="171">
        <f t="shared" si="55"/>
        <v>1</v>
      </c>
      <c r="R495" s="172">
        <f t="shared" si="56"/>
        <v>0</v>
      </c>
      <c r="S495" s="140"/>
      <c r="T495" s="140"/>
      <c r="U495" s="140"/>
      <c r="V495" s="173"/>
      <c r="W495" s="140"/>
      <c r="X495" s="140"/>
      <c r="AB495" s="140" t="e">
        <f t="shared" si="57"/>
        <v>#N/A</v>
      </c>
      <c r="AC495" s="140" t="str">
        <f t="shared" si="58"/>
        <v>杨国清20180803</v>
      </c>
      <c r="AD495" s="175" t="s">
        <v>162</v>
      </c>
      <c r="AE495" s="175" t="s">
        <v>44</v>
      </c>
      <c r="AF495" s="175" t="s">
        <v>983</v>
      </c>
      <c r="AG495" s="175" t="s">
        <v>46</v>
      </c>
      <c r="AH495" s="140" t="e">
        <f t="shared" si="59"/>
        <v>#N/A</v>
      </c>
      <c r="AI495" s="140" t="e">
        <f>VLOOKUP(C495,'[1]附件 系统外公开招考机关工作人员专业资格条件'!$H$4:$H$6155,1,0)</f>
        <v>#N/A</v>
      </c>
      <c r="AJ495" s="140" t="e">
        <f>VLOOKUP(D495,'[1]附件 系统外公开招考机关工作人员专业资格条件'!$I$4:$I$6155,1,0)</f>
        <v>#N/A</v>
      </c>
    </row>
    <row r="496" spans="17:36" ht="13.5">
      <c r="Q496" s="171">
        <f t="shared" si="55"/>
        <v>1</v>
      </c>
      <c r="R496" s="172">
        <f t="shared" si="56"/>
        <v>0</v>
      </c>
      <c r="S496" s="140"/>
      <c r="T496" s="140"/>
      <c r="U496" s="140"/>
      <c r="V496" s="173"/>
      <c r="W496" s="140"/>
      <c r="X496" s="140"/>
      <c r="AB496" s="140" t="e">
        <f t="shared" si="57"/>
        <v>#N/A</v>
      </c>
      <c r="AC496" s="140" t="str">
        <f t="shared" si="58"/>
        <v>李建保20190929</v>
      </c>
      <c r="AD496" s="175" t="s">
        <v>156</v>
      </c>
      <c r="AE496" s="175" t="s">
        <v>641</v>
      </c>
      <c r="AF496" s="175" t="s">
        <v>1078</v>
      </c>
      <c r="AG496" s="175">
        <v>4.35</v>
      </c>
      <c r="AH496" s="140" t="e">
        <f t="shared" si="59"/>
        <v>#N/A</v>
      </c>
      <c r="AI496" s="140" t="e">
        <f>VLOOKUP(C496,'[1]附件 系统外公开招考机关工作人员专业资格条件'!$H$4:$H$6155,1,0)</f>
        <v>#N/A</v>
      </c>
      <c r="AJ496" s="140" t="e">
        <f>VLOOKUP(D496,'[1]附件 系统外公开招考机关工作人员专业资格条件'!$I$4:$I$6155,1,0)</f>
        <v>#N/A</v>
      </c>
    </row>
    <row r="497" spans="17:36" ht="13.5">
      <c r="Q497" s="171">
        <f t="shared" si="55"/>
        <v>1</v>
      </c>
      <c r="R497" s="172">
        <f t="shared" si="56"/>
        <v>0</v>
      </c>
      <c r="S497" s="140"/>
      <c r="T497" s="140"/>
      <c r="U497" s="140"/>
      <c r="V497" s="173"/>
      <c r="W497" s="140"/>
      <c r="X497" s="140"/>
      <c r="AB497" s="140" t="e">
        <f t="shared" si="57"/>
        <v>#N/A</v>
      </c>
      <c r="AC497" s="140" t="str">
        <f t="shared" si="58"/>
        <v>李建保20160929</v>
      </c>
      <c r="AD497" s="175" t="s">
        <v>156</v>
      </c>
      <c r="AE497" s="175" t="s">
        <v>44</v>
      </c>
      <c r="AF497" s="175" t="s">
        <v>1079</v>
      </c>
      <c r="AG497" s="175" t="s">
        <v>42</v>
      </c>
      <c r="AH497" s="140" t="e">
        <f t="shared" si="59"/>
        <v>#N/A</v>
      </c>
      <c r="AI497" s="140" t="e">
        <f>VLOOKUP(C497,'[1]附件 系统外公开招考机关工作人员专业资格条件'!$H$4:$H$6155,1,0)</f>
        <v>#N/A</v>
      </c>
      <c r="AJ497" s="140" t="e">
        <f>VLOOKUP(D497,'[1]附件 系统外公开招考机关工作人员专业资格条件'!$I$4:$I$6155,1,0)</f>
        <v>#N/A</v>
      </c>
    </row>
    <row r="498" spans="17:36" ht="13.5">
      <c r="Q498" s="171">
        <f t="shared" si="55"/>
        <v>1</v>
      </c>
      <c r="R498" s="172">
        <f t="shared" si="56"/>
        <v>0</v>
      </c>
      <c r="S498" s="140"/>
      <c r="T498" s="140"/>
      <c r="U498" s="140"/>
      <c r="V498" s="173"/>
      <c r="W498" s="140"/>
      <c r="X498" s="140"/>
      <c r="AB498" s="140" t="e">
        <f t="shared" si="57"/>
        <v>#N/A</v>
      </c>
      <c r="AC498" s="140" t="str">
        <f t="shared" si="58"/>
        <v>李建保20170925</v>
      </c>
      <c r="AD498" s="175" t="s">
        <v>156</v>
      </c>
      <c r="AE498" s="175" t="s">
        <v>715</v>
      </c>
      <c r="AF498" s="175" t="s">
        <v>1080</v>
      </c>
      <c r="AG498" s="175" t="s">
        <v>46</v>
      </c>
      <c r="AH498" s="140" t="e">
        <f t="shared" si="59"/>
        <v>#N/A</v>
      </c>
      <c r="AI498" s="140" t="e">
        <f>VLOOKUP(C498,'[1]附件 系统外公开招考机关工作人员专业资格条件'!$H$4:$H$6155,1,0)</f>
        <v>#N/A</v>
      </c>
      <c r="AJ498" s="140" t="e">
        <f>VLOOKUP(D498,'[1]附件 系统外公开招考机关工作人员专业资格条件'!$I$4:$I$6155,1,0)</f>
        <v>#N/A</v>
      </c>
    </row>
    <row r="499" spans="17:36" ht="13.5">
      <c r="Q499" s="171">
        <f t="shared" si="55"/>
        <v>1</v>
      </c>
      <c r="R499" s="172">
        <f t="shared" si="56"/>
        <v>0</v>
      </c>
      <c r="S499" s="140"/>
      <c r="T499" s="140"/>
      <c r="U499" s="140"/>
      <c r="V499" s="173"/>
      <c r="W499" s="140"/>
      <c r="X499" s="140"/>
      <c r="AB499" s="140" t="e">
        <f t="shared" si="57"/>
        <v>#N/A</v>
      </c>
      <c r="AC499" s="140" t="str">
        <f t="shared" si="58"/>
        <v>李丽英20171030</v>
      </c>
      <c r="AD499" s="175" t="s">
        <v>1081</v>
      </c>
      <c r="AE499" s="175" t="s">
        <v>122</v>
      </c>
      <c r="AF499" s="175" t="s">
        <v>266</v>
      </c>
      <c r="AG499" s="175" t="s">
        <v>46</v>
      </c>
      <c r="AH499" s="140" t="e">
        <f t="shared" si="59"/>
        <v>#N/A</v>
      </c>
      <c r="AI499" s="140" t="e">
        <f>VLOOKUP(C499,'[1]附件 系统外公开招考机关工作人员专业资格条件'!$H$4:$H$6155,1,0)</f>
        <v>#N/A</v>
      </c>
      <c r="AJ499" s="140" t="e">
        <f>VLOOKUP(D499,'[1]附件 系统外公开招考机关工作人员专业资格条件'!$I$4:$I$6155,1,0)</f>
        <v>#N/A</v>
      </c>
    </row>
    <row r="500" spans="17:36" ht="13.5">
      <c r="Q500" s="171">
        <f t="shared" si="55"/>
        <v>1</v>
      </c>
      <c r="R500" s="172">
        <f t="shared" si="56"/>
        <v>0</v>
      </c>
      <c r="S500" s="140"/>
      <c r="T500" s="140"/>
      <c r="U500" s="140"/>
      <c r="V500" s="173"/>
      <c r="W500" s="140"/>
      <c r="X500" s="140"/>
      <c r="AB500" s="140" t="e">
        <f t="shared" si="57"/>
        <v>#N/A</v>
      </c>
      <c r="AC500" s="140" t="str">
        <f t="shared" si="58"/>
        <v>蔡卫华20171030</v>
      </c>
      <c r="AD500" s="175" t="s">
        <v>1082</v>
      </c>
      <c r="AE500" s="175" t="s">
        <v>122</v>
      </c>
      <c r="AF500" s="175" t="s">
        <v>266</v>
      </c>
      <c r="AG500" s="175" t="s">
        <v>46</v>
      </c>
      <c r="AH500" s="140" t="e">
        <f t="shared" si="59"/>
        <v>#N/A</v>
      </c>
      <c r="AI500" s="140" t="e">
        <f>VLOOKUP(C500,'[1]附件 系统外公开招考机关工作人员专业资格条件'!$H$4:$H$6155,1,0)</f>
        <v>#N/A</v>
      </c>
      <c r="AJ500" s="140" t="e">
        <f>VLOOKUP(D500,'[1]附件 系统外公开招考机关工作人员专业资格条件'!$I$4:$I$6155,1,0)</f>
        <v>#N/A</v>
      </c>
    </row>
    <row r="501" spans="17:36" ht="13.5">
      <c r="Q501" s="171">
        <f t="shared" si="55"/>
        <v>1</v>
      </c>
      <c r="R501" s="172">
        <f t="shared" si="56"/>
        <v>0</v>
      </c>
      <c r="S501" s="140"/>
      <c r="T501" s="140"/>
      <c r="U501" s="140"/>
      <c r="V501" s="173"/>
      <c r="W501" s="140"/>
      <c r="X501" s="140"/>
      <c r="AB501" s="140" t="e">
        <f t="shared" si="57"/>
        <v>#N/A</v>
      </c>
      <c r="AC501" s="140" t="str">
        <f t="shared" si="58"/>
        <v>陈志铁20171030</v>
      </c>
      <c r="AD501" s="175" t="s">
        <v>1083</v>
      </c>
      <c r="AE501" s="175" t="s">
        <v>122</v>
      </c>
      <c r="AF501" s="175" t="s">
        <v>266</v>
      </c>
      <c r="AG501" s="175" t="s">
        <v>46</v>
      </c>
      <c r="AH501" s="140" t="e">
        <f t="shared" si="59"/>
        <v>#N/A</v>
      </c>
      <c r="AI501" s="140" t="e">
        <f>VLOOKUP(C501,'[1]附件 系统外公开招考机关工作人员专业资格条件'!$H$4:$H$6155,1,0)</f>
        <v>#N/A</v>
      </c>
      <c r="AJ501" s="140" t="e">
        <f>VLOOKUP(D501,'[1]附件 系统外公开招考机关工作人员专业资格条件'!$I$4:$I$6155,1,0)</f>
        <v>#N/A</v>
      </c>
    </row>
    <row r="502" spans="17:36" ht="13.5">
      <c r="Q502" s="171">
        <f t="shared" si="55"/>
        <v>1</v>
      </c>
      <c r="R502" s="172">
        <f t="shared" si="56"/>
        <v>0</v>
      </c>
      <c r="S502" s="140"/>
      <c r="T502" s="140"/>
      <c r="U502" s="140"/>
      <c r="V502" s="173"/>
      <c r="W502" s="140"/>
      <c r="X502" s="140"/>
      <c r="AB502" s="140" t="e">
        <f t="shared" si="57"/>
        <v>#N/A</v>
      </c>
      <c r="AC502" s="140" t="str">
        <f t="shared" si="58"/>
        <v>李建保20180921</v>
      </c>
      <c r="AD502" s="175" t="s">
        <v>156</v>
      </c>
      <c r="AE502" s="175" t="s">
        <v>122</v>
      </c>
      <c r="AF502" s="175" t="s">
        <v>1084</v>
      </c>
      <c r="AG502" s="175" t="s">
        <v>46</v>
      </c>
      <c r="AH502" s="140" t="e">
        <f t="shared" si="59"/>
        <v>#N/A</v>
      </c>
      <c r="AI502" s="140" t="e">
        <f>VLOOKUP(C502,'[1]附件 系统外公开招考机关工作人员专业资格条件'!$H$4:$H$6155,1,0)</f>
        <v>#N/A</v>
      </c>
      <c r="AJ502" s="140" t="e">
        <f>VLOOKUP(D502,'[1]附件 系统外公开招考机关工作人员专业资格条件'!$I$4:$I$6155,1,0)</f>
        <v>#N/A</v>
      </c>
    </row>
    <row r="503" spans="17:36" ht="13.5">
      <c r="Q503" s="171">
        <f t="shared" si="55"/>
        <v>1</v>
      </c>
      <c r="R503" s="172">
        <f t="shared" si="56"/>
        <v>0</v>
      </c>
      <c r="S503" s="140"/>
      <c r="T503" s="140"/>
      <c r="U503" s="140"/>
      <c r="V503" s="173"/>
      <c r="W503" s="140"/>
      <c r="X503" s="140"/>
      <c r="AB503" s="140" t="e">
        <f t="shared" si="57"/>
        <v>#N/A</v>
      </c>
      <c r="AC503" s="140" t="str">
        <f t="shared" si="58"/>
        <v>冯昌炎20171025</v>
      </c>
      <c r="AD503" s="175" t="s">
        <v>1085</v>
      </c>
      <c r="AE503" s="175" t="s">
        <v>122</v>
      </c>
      <c r="AF503" s="175" t="s">
        <v>45</v>
      </c>
      <c r="AG503" s="175" t="s">
        <v>46</v>
      </c>
      <c r="AH503" s="140" t="e">
        <f t="shared" si="59"/>
        <v>#N/A</v>
      </c>
      <c r="AI503" s="140" t="e">
        <f>VLOOKUP(C503,'[1]附件 系统外公开招考机关工作人员专业资格条件'!$H$4:$H$6155,1,0)</f>
        <v>#N/A</v>
      </c>
      <c r="AJ503" s="140" t="e">
        <f>VLOOKUP(D503,'[1]附件 系统外公开招考机关工作人员专业资格条件'!$I$4:$I$6155,1,0)</f>
        <v>#N/A</v>
      </c>
    </row>
    <row r="504" spans="17:36" ht="13.5">
      <c r="Q504" s="171">
        <f t="shared" si="55"/>
        <v>1</v>
      </c>
      <c r="R504" s="172">
        <f t="shared" si="56"/>
        <v>0</v>
      </c>
      <c r="S504" s="140"/>
      <c r="T504" s="140"/>
      <c r="U504" s="140"/>
      <c r="V504" s="173"/>
      <c r="W504" s="140"/>
      <c r="X504" s="140"/>
      <c r="AB504" s="140" t="e">
        <f t="shared" si="57"/>
        <v>#N/A</v>
      </c>
      <c r="AC504" s="140" t="str">
        <f t="shared" si="58"/>
        <v>程松林20171025</v>
      </c>
      <c r="AD504" s="175" t="s">
        <v>1086</v>
      </c>
      <c r="AE504" s="175" t="s">
        <v>122</v>
      </c>
      <c r="AF504" s="175" t="s">
        <v>45</v>
      </c>
      <c r="AG504" s="175" t="s">
        <v>46</v>
      </c>
      <c r="AH504" s="140" t="e">
        <f t="shared" si="59"/>
        <v>#N/A</v>
      </c>
      <c r="AI504" s="140" t="e">
        <f>VLOOKUP(C504,'[1]附件 系统外公开招考机关工作人员专业资格条件'!$H$4:$H$6155,1,0)</f>
        <v>#N/A</v>
      </c>
      <c r="AJ504" s="140" t="e">
        <f>VLOOKUP(D504,'[1]附件 系统外公开招考机关工作人员专业资格条件'!$I$4:$I$6155,1,0)</f>
        <v>#N/A</v>
      </c>
    </row>
    <row r="505" spans="17:36" ht="13.5">
      <c r="Q505" s="171">
        <f t="shared" si="55"/>
        <v>1</v>
      </c>
      <c r="R505" s="172">
        <f t="shared" si="56"/>
        <v>0</v>
      </c>
      <c r="S505" s="140"/>
      <c r="T505" s="140"/>
      <c r="U505" s="140"/>
      <c r="V505" s="173"/>
      <c r="W505" s="140"/>
      <c r="X505" s="140"/>
      <c r="AB505" s="140" t="e">
        <f t="shared" si="57"/>
        <v>#N/A</v>
      </c>
      <c r="AC505" s="140" t="str">
        <f t="shared" si="58"/>
        <v>刘文辉20171025</v>
      </c>
      <c r="AD505" s="175" t="s">
        <v>1087</v>
      </c>
      <c r="AE505" s="175" t="s">
        <v>122</v>
      </c>
      <c r="AF505" s="175" t="s">
        <v>45</v>
      </c>
      <c r="AG505" s="175" t="s">
        <v>46</v>
      </c>
      <c r="AH505" s="140" t="e">
        <f t="shared" si="59"/>
        <v>#N/A</v>
      </c>
      <c r="AI505" s="140" t="e">
        <f>VLOOKUP(C505,'[1]附件 系统外公开招考机关工作人员专业资格条件'!$H$4:$H$6155,1,0)</f>
        <v>#N/A</v>
      </c>
      <c r="AJ505" s="140" t="e">
        <f>VLOOKUP(D505,'[1]附件 系统外公开招考机关工作人员专业资格条件'!$I$4:$I$6155,1,0)</f>
        <v>#N/A</v>
      </c>
    </row>
    <row r="506" spans="17:36" ht="13.5">
      <c r="Q506" s="171">
        <f t="shared" si="55"/>
        <v>1</v>
      </c>
      <c r="R506" s="172">
        <f t="shared" si="56"/>
        <v>0</v>
      </c>
      <c r="S506" s="140"/>
      <c r="T506" s="140"/>
      <c r="U506" s="140"/>
      <c r="V506" s="173"/>
      <c r="W506" s="140"/>
      <c r="X506" s="140"/>
      <c r="AB506" s="140" t="e">
        <f t="shared" si="57"/>
        <v>#N/A</v>
      </c>
      <c r="AC506" s="140" t="str">
        <f t="shared" si="58"/>
        <v>唐云辉20171025</v>
      </c>
      <c r="AD506" s="175" t="s">
        <v>1088</v>
      </c>
      <c r="AE506" s="175" t="s">
        <v>122</v>
      </c>
      <c r="AF506" s="175" t="s">
        <v>45</v>
      </c>
      <c r="AG506" s="175" t="s">
        <v>46</v>
      </c>
      <c r="AH506" s="140" t="e">
        <f t="shared" si="59"/>
        <v>#N/A</v>
      </c>
      <c r="AI506" s="140" t="e">
        <f>VLOOKUP(C506,'[1]附件 系统外公开招考机关工作人员专业资格条件'!$H$4:$H$6155,1,0)</f>
        <v>#N/A</v>
      </c>
      <c r="AJ506" s="140" t="e">
        <f>VLOOKUP(D506,'[1]附件 系统外公开招考机关工作人员专业资格条件'!$I$4:$I$6155,1,0)</f>
        <v>#N/A</v>
      </c>
    </row>
    <row r="507" spans="17:36" ht="13.5">
      <c r="Q507" s="171">
        <f t="shared" si="55"/>
        <v>1</v>
      </c>
      <c r="R507" s="172">
        <f t="shared" si="56"/>
        <v>0</v>
      </c>
      <c r="S507" s="140"/>
      <c r="T507" s="140"/>
      <c r="U507" s="140"/>
      <c r="V507" s="173"/>
      <c r="W507" s="140"/>
      <c r="X507" s="140"/>
      <c r="AB507" s="140" t="e">
        <f t="shared" si="57"/>
        <v>#N/A</v>
      </c>
      <c r="AC507" s="140" t="str">
        <f t="shared" si="58"/>
        <v>皮赞军20171025</v>
      </c>
      <c r="AD507" s="175" t="s">
        <v>1089</v>
      </c>
      <c r="AE507" s="175" t="s">
        <v>122</v>
      </c>
      <c r="AF507" s="175" t="s">
        <v>45</v>
      </c>
      <c r="AG507" s="175" t="s">
        <v>46</v>
      </c>
      <c r="AH507" s="140" t="e">
        <f t="shared" si="59"/>
        <v>#N/A</v>
      </c>
      <c r="AI507" s="140" t="e">
        <f>VLOOKUP(C507,'[1]附件 系统外公开招考机关工作人员专业资格条件'!$H$4:$H$6155,1,0)</f>
        <v>#N/A</v>
      </c>
      <c r="AJ507" s="140" t="e">
        <f>VLOOKUP(D507,'[1]附件 系统外公开招考机关工作人员专业资格条件'!$I$4:$I$6155,1,0)</f>
        <v>#N/A</v>
      </c>
    </row>
    <row r="508" spans="17:36" ht="13.5">
      <c r="Q508" s="171">
        <f t="shared" si="55"/>
        <v>1</v>
      </c>
      <c r="R508" s="172">
        <f t="shared" si="56"/>
        <v>0</v>
      </c>
      <c r="S508" s="140"/>
      <c r="T508" s="140"/>
      <c r="U508" s="140"/>
      <c r="V508" s="173"/>
      <c r="W508" s="140"/>
      <c r="X508" s="140"/>
      <c r="AB508" s="140" t="e">
        <f t="shared" si="57"/>
        <v>#N/A</v>
      </c>
      <c r="AC508" s="140" t="str">
        <f t="shared" si="58"/>
        <v>熊家坤20161130</v>
      </c>
      <c r="AD508" s="175" t="s">
        <v>1090</v>
      </c>
      <c r="AE508" s="175" t="s">
        <v>44</v>
      </c>
      <c r="AF508" s="175" t="s">
        <v>387</v>
      </c>
      <c r="AG508" s="175" t="s">
        <v>42</v>
      </c>
      <c r="AH508" s="140" t="e">
        <f t="shared" si="59"/>
        <v>#N/A</v>
      </c>
      <c r="AI508" s="140" t="e">
        <f>VLOOKUP(C508,'[1]附件 系统外公开招考机关工作人员专业资格条件'!$H$4:$H$6155,1,0)</f>
        <v>#N/A</v>
      </c>
      <c r="AJ508" s="140" t="e">
        <f>VLOOKUP(D508,'[1]附件 系统外公开招考机关工作人员专业资格条件'!$I$4:$I$6155,1,0)</f>
        <v>#N/A</v>
      </c>
    </row>
    <row r="509" spans="17:36" ht="13.5">
      <c r="Q509" s="171">
        <f t="shared" si="55"/>
        <v>1</v>
      </c>
      <c r="R509" s="172">
        <f t="shared" si="56"/>
        <v>0</v>
      </c>
      <c r="S509" s="140"/>
      <c r="T509" s="140"/>
      <c r="U509" s="140"/>
      <c r="V509" s="173"/>
      <c r="W509" s="140"/>
      <c r="X509" s="140"/>
      <c r="AB509" s="140" t="e">
        <f t="shared" si="57"/>
        <v>#N/A</v>
      </c>
      <c r="AC509" s="140" t="str">
        <f t="shared" si="58"/>
        <v>何德喜20161130</v>
      </c>
      <c r="AD509" s="175" t="s">
        <v>1091</v>
      </c>
      <c r="AE509" s="175" t="s">
        <v>44</v>
      </c>
      <c r="AF509" s="175" t="s">
        <v>387</v>
      </c>
      <c r="AG509" s="175" t="s">
        <v>42</v>
      </c>
      <c r="AH509" s="140" t="e">
        <f t="shared" si="59"/>
        <v>#N/A</v>
      </c>
      <c r="AI509" s="140" t="e">
        <f>VLOOKUP(C509,'[1]附件 系统外公开招考机关工作人员专业资格条件'!$H$4:$H$6155,1,0)</f>
        <v>#N/A</v>
      </c>
      <c r="AJ509" s="140" t="e">
        <f>VLOOKUP(D509,'[1]附件 系统外公开招考机关工作人员专业资格条件'!$I$4:$I$6155,1,0)</f>
        <v>#N/A</v>
      </c>
    </row>
    <row r="510" spans="17:36" ht="13.5">
      <c r="Q510" s="171">
        <f t="shared" si="55"/>
        <v>1</v>
      </c>
      <c r="R510" s="172">
        <f t="shared" si="56"/>
        <v>0</v>
      </c>
      <c r="S510" s="140"/>
      <c r="T510" s="140"/>
      <c r="U510" s="140"/>
      <c r="V510" s="173"/>
      <c r="W510" s="140"/>
      <c r="X510" s="140"/>
      <c r="AB510" s="140" t="e">
        <f t="shared" si="57"/>
        <v>#N/A</v>
      </c>
      <c r="AC510" s="140" t="str">
        <f t="shared" si="58"/>
        <v>万远民20171030</v>
      </c>
      <c r="AD510" s="175" t="s">
        <v>1092</v>
      </c>
      <c r="AE510" s="175" t="s">
        <v>122</v>
      </c>
      <c r="AF510" s="175" t="s">
        <v>266</v>
      </c>
      <c r="AG510" s="175" t="s">
        <v>46</v>
      </c>
      <c r="AH510" s="140" t="e">
        <f t="shared" si="59"/>
        <v>#N/A</v>
      </c>
      <c r="AI510" s="140" t="e">
        <f>VLOOKUP(C510,'[1]附件 系统外公开招考机关工作人员专业资格条件'!$H$4:$H$6155,1,0)</f>
        <v>#N/A</v>
      </c>
      <c r="AJ510" s="140" t="e">
        <f>VLOOKUP(D510,'[1]附件 系统外公开招考机关工作人员专业资格条件'!$I$4:$I$6155,1,0)</f>
        <v>#N/A</v>
      </c>
    </row>
    <row r="511" spans="17:36" ht="13.5">
      <c r="Q511" s="171">
        <f t="shared" si="55"/>
        <v>1</v>
      </c>
      <c r="R511" s="172">
        <f t="shared" si="56"/>
        <v>0</v>
      </c>
      <c r="S511" s="140"/>
      <c r="T511" s="140"/>
      <c r="U511" s="140"/>
      <c r="V511" s="173"/>
      <c r="W511" s="140"/>
      <c r="X511" s="140"/>
      <c r="AB511" s="140" t="e">
        <f t="shared" si="57"/>
        <v>#N/A</v>
      </c>
      <c r="AC511" s="140" t="str">
        <f t="shared" si="58"/>
        <v>徐凤辉20171030</v>
      </c>
      <c r="AD511" s="175" t="s">
        <v>1093</v>
      </c>
      <c r="AE511" s="175" t="s">
        <v>122</v>
      </c>
      <c r="AF511" s="175" t="s">
        <v>266</v>
      </c>
      <c r="AG511" s="175" t="s">
        <v>46</v>
      </c>
      <c r="AH511" s="140" t="e">
        <f t="shared" si="59"/>
        <v>#N/A</v>
      </c>
      <c r="AI511" s="140" t="e">
        <f>VLOOKUP(C511,'[1]附件 系统外公开招考机关工作人员专业资格条件'!$H$4:$H$6155,1,0)</f>
        <v>#N/A</v>
      </c>
      <c r="AJ511" s="140" t="e">
        <f>VLOOKUP(D511,'[1]附件 系统外公开招考机关工作人员专业资格条件'!$I$4:$I$6155,1,0)</f>
        <v>#N/A</v>
      </c>
    </row>
    <row r="512" spans="17:36" ht="13.5">
      <c r="Q512" s="171">
        <f aca="true" t="shared" si="60" ref="Q512:Q575">J512-I512+1</f>
        <v>1</v>
      </c>
      <c r="R512" s="172">
        <f aca="true" t="shared" si="61" ref="R512:R575">E512*K512*L512/36500</f>
        <v>0</v>
      </c>
      <c r="S512" s="140"/>
      <c r="T512" s="140"/>
      <c r="U512" s="140"/>
      <c r="V512" s="173"/>
      <c r="W512" s="140"/>
      <c r="X512" s="140"/>
      <c r="AB512" s="140" t="e">
        <f aca="true" t="shared" si="62" ref="AB512:AB575">VLOOKUP(AA512,AC512:AE1369,3,0)</f>
        <v>#N/A</v>
      </c>
      <c r="AC512" s="140" t="str">
        <f aca="true" t="shared" si="63" ref="AC512:AC575">AD512&amp;AF512</f>
        <v>卜新华20171117</v>
      </c>
      <c r="AD512" s="175" t="s">
        <v>1094</v>
      </c>
      <c r="AE512" s="175" t="s">
        <v>122</v>
      </c>
      <c r="AF512" s="175" t="s">
        <v>283</v>
      </c>
      <c r="AG512" s="175" t="s">
        <v>46</v>
      </c>
      <c r="AH512" s="140" t="e">
        <f aca="true" t="shared" si="64" ref="AH512:AH575">VLOOKUP(AA512,AC512:AG1369,5,0)</f>
        <v>#N/A</v>
      </c>
      <c r="AI512" s="140" t="e">
        <f>VLOOKUP(C512,'[1]附件 系统外公开招考机关工作人员专业资格条件'!$H$4:$H$6155,1,0)</f>
        <v>#N/A</v>
      </c>
      <c r="AJ512" s="140" t="e">
        <f>VLOOKUP(D512,'[1]附件 系统外公开招考机关工作人员专业资格条件'!$I$4:$I$6155,1,0)</f>
        <v>#N/A</v>
      </c>
    </row>
    <row r="513" spans="17:36" ht="13.5">
      <c r="Q513" s="171">
        <f t="shared" si="60"/>
        <v>1</v>
      </c>
      <c r="R513" s="172">
        <f t="shared" si="61"/>
        <v>0</v>
      </c>
      <c r="S513" s="140"/>
      <c r="T513" s="140"/>
      <c r="U513" s="140"/>
      <c r="V513" s="173"/>
      <c r="W513" s="140"/>
      <c r="X513" s="140"/>
      <c r="AB513" s="140" t="e">
        <f t="shared" si="62"/>
        <v>#N/A</v>
      </c>
      <c r="AC513" s="140" t="str">
        <f t="shared" si="63"/>
        <v>段海军20190823</v>
      </c>
      <c r="AD513" s="175" t="s">
        <v>138</v>
      </c>
      <c r="AE513" s="175" t="s">
        <v>44</v>
      </c>
      <c r="AF513" s="175" t="s">
        <v>1095</v>
      </c>
      <c r="AG513" s="175">
        <v>4.35</v>
      </c>
      <c r="AH513" s="140" t="e">
        <f t="shared" si="64"/>
        <v>#N/A</v>
      </c>
      <c r="AI513" s="140" t="e">
        <f>VLOOKUP(C513,'[1]附件 系统外公开招考机关工作人员专业资格条件'!$H$4:$H$6155,1,0)</f>
        <v>#N/A</v>
      </c>
      <c r="AJ513" s="140" t="e">
        <f>VLOOKUP(D513,'[1]附件 系统外公开招考机关工作人员专业资格条件'!$I$4:$I$6155,1,0)</f>
        <v>#N/A</v>
      </c>
    </row>
    <row r="514" spans="17:36" ht="13.5">
      <c r="Q514" s="171">
        <f t="shared" si="60"/>
        <v>1</v>
      </c>
      <c r="R514" s="172">
        <f t="shared" si="61"/>
        <v>0</v>
      </c>
      <c r="S514" s="140"/>
      <c r="T514" s="140"/>
      <c r="U514" s="140"/>
      <c r="V514" s="173"/>
      <c r="W514" s="140"/>
      <c r="X514" s="140"/>
      <c r="AB514" s="140" t="e">
        <f t="shared" si="62"/>
        <v>#N/A</v>
      </c>
      <c r="AC514" s="140" t="str">
        <f t="shared" si="63"/>
        <v>卜德群20160905</v>
      </c>
      <c r="AD514" s="175" t="s">
        <v>1096</v>
      </c>
      <c r="AE514" s="175" t="s">
        <v>44</v>
      </c>
      <c r="AF514" s="175" t="s">
        <v>1097</v>
      </c>
      <c r="AG514" s="175" t="s">
        <v>42</v>
      </c>
      <c r="AH514" s="140" t="e">
        <f t="shared" si="64"/>
        <v>#N/A</v>
      </c>
      <c r="AI514" s="140" t="e">
        <f>VLOOKUP(C514,'[1]附件 系统外公开招考机关工作人员专业资格条件'!$H$4:$H$6155,1,0)</f>
        <v>#N/A</v>
      </c>
      <c r="AJ514" s="140" t="e">
        <f>VLOOKUP(D514,'[1]附件 系统外公开招考机关工作人员专业资格条件'!$I$4:$I$6155,1,0)</f>
        <v>#N/A</v>
      </c>
    </row>
    <row r="515" spans="17:36" ht="13.5">
      <c r="Q515" s="171">
        <f t="shared" si="60"/>
        <v>1</v>
      </c>
      <c r="R515" s="172">
        <f t="shared" si="61"/>
        <v>0</v>
      </c>
      <c r="S515" s="140"/>
      <c r="T515" s="140"/>
      <c r="U515" s="140"/>
      <c r="V515" s="173"/>
      <c r="W515" s="140"/>
      <c r="X515" s="140"/>
      <c r="AB515" s="140" t="e">
        <f t="shared" si="62"/>
        <v>#N/A</v>
      </c>
      <c r="AC515" s="140" t="str">
        <f t="shared" si="63"/>
        <v>李游20170413</v>
      </c>
      <c r="AD515" s="175" t="s">
        <v>1098</v>
      </c>
      <c r="AE515" s="175" t="s">
        <v>44</v>
      </c>
      <c r="AF515" s="175" t="s">
        <v>1072</v>
      </c>
      <c r="AG515" s="175" t="s">
        <v>42</v>
      </c>
      <c r="AH515" s="140" t="e">
        <f t="shared" si="64"/>
        <v>#N/A</v>
      </c>
      <c r="AI515" s="140" t="e">
        <f>VLOOKUP(C515,'[1]附件 系统外公开招考机关工作人员专业资格条件'!$H$4:$H$6155,1,0)</f>
        <v>#N/A</v>
      </c>
      <c r="AJ515" s="140" t="e">
        <f>VLOOKUP(D515,'[1]附件 系统外公开招考机关工作人员专业资格条件'!$I$4:$I$6155,1,0)</f>
        <v>#N/A</v>
      </c>
    </row>
    <row r="516" spans="17:36" ht="13.5">
      <c r="Q516" s="171">
        <f t="shared" si="60"/>
        <v>1</v>
      </c>
      <c r="R516" s="172">
        <f t="shared" si="61"/>
        <v>0</v>
      </c>
      <c r="S516" s="140"/>
      <c r="T516" s="140"/>
      <c r="U516" s="140"/>
      <c r="V516" s="173"/>
      <c r="W516" s="140"/>
      <c r="X516" s="140"/>
      <c r="AB516" s="140" t="e">
        <f t="shared" si="62"/>
        <v>#N/A</v>
      </c>
      <c r="AC516" s="140" t="str">
        <f t="shared" si="63"/>
        <v>段海军20170822</v>
      </c>
      <c r="AD516" s="175" t="s">
        <v>138</v>
      </c>
      <c r="AE516" s="175" t="s">
        <v>44</v>
      </c>
      <c r="AF516" s="175" t="s">
        <v>1099</v>
      </c>
      <c r="AG516" s="175" t="s">
        <v>42</v>
      </c>
      <c r="AH516" s="140" t="e">
        <f t="shared" si="64"/>
        <v>#N/A</v>
      </c>
      <c r="AI516" s="140" t="e">
        <f>VLOOKUP(C516,'[1]附件 系统外公开招考机关工作人员专业资格条件'!$H$4:$H$6155,1,0)</f>
        <v>#N/A</v>
      </c>
      <c r="AJ516" s="140" t="e">
        <f>VLOOKUP(D516,'[1]附件 系统外公开招考机关工作人员专业资格条件'!$I$4:$I$6155,1,0)</f>
        <v>#N/A</v>
      </c>
    </row>
    <row r="517" spans="17:36" ht="13.5">
      <c r="Q517" s="171">
        <f t="shared" si="60"/>
        <v>1</v>
      </c>
      <c r="R517" s="172">
        <f t="shared" si="61"/>
        <v>0</v>
      </c>
      <c r="S517" s="140"/>
      <c r="T517" s="140"/>
      <c r="U517" s="140"/>
      <c r="V517" s="173"/>
      <c r="W517" s="140"/>
      <c r="X517" s="140"/>
      <c r="AB517" s="140" t="e">
        <f t="shared" si="62"/>
        <v>#N/A</v>
      </c>
      <c r="AC517" s="140" t="str">
        <f t="shared" si="63"/>
        <v>刘英雄20170827</v>
      </c>
      <c r="AD517" s="175" t="s">
        <v>1100</v>
      </c>
      <c r="AE517" s="175" t="s">
        <v>715</v>
      </c>
      <c r="AF517" s="175" t="s">
        <v>1101</v>
      </c>
      <c r="AG517" s="175" t="s">
        <v>46</v>
      </c>
      <c r="AH517" s="140" t="e">
        <f t="shared" si="64"/>
        <v>#N/A</v>
      </c>
      <c r="AI517" s="140" t="e">
        <f>VLOOKUP(C517,'[1]附件 系统外公开招考机关工作人员专业资格条件'!$H$4:$H$6155,1,0)</f>
        <v>#N/A</v>
      </c>
      <c r="AJ517" s="140" t="e">
        <f>VLOOKUP(D517,'[1]附件 系统外公开招考机关工作人员专业资格条件'!$I$4:$I$6155,1,0)</f>
        <v>#N/A</v>
      </c>
    </row>
    <row r="518" spans="17:36" ht="13.5">
      <c r="Q518" s="171">
        <f t="shared" si="60"/>
        <v>1</v>
      </c>
      <c r="R518" s="172">
        <f t="shared" si="61"/>
        <v>0</v>
      </c>
      <c r="S518" s="140"/>
      <c r="T518" s="140"/>
      <c r="U518" s="140"/>
      <c r="V518" s="173"/>
      <c r="W518" s="140"/>
      <c r="X518" s="140"/>
      <c r="AB518" s="140" t="e">
        <f t="shared" si="62"/>
        <v>#N/A</v>
      </c>
      <c r="AC518" s="140" t="str">
        <f t="shared" si="63"/>
        <v>谢志臣20171027</v>
      </c>
      <c r="AD518" s="175" t="s">
        <v>1102</v>
      </c>
      <c r="AE518" s="175" t="s">
        <v>122</v>
      </c>
      <c r="AF518" s="175" t="s">
        <v>90</v>
      </c>
      <c r="AG518" s="175" t="s">
        <v>46</v>
      </c>
      <c r="AH518" s="140" t="e">
        <f t="shared" si="64"/>
        <v>#N/A</v>
      </c>
      <c r="AI518" s="140" t="e">
        <f>VLOOKUP(C518,'[1]附件 系统外公开招考机关工作人员专业资格条件'!$H$4:$H$6155,1,0)</f>
        <v>#N/A</v>
      </c>
      <c r="AJ518" s="140" t="e">
        <f>VLOOKUP(D518,'[1]附件 系统外公开招考机关工作人员专业资格条件'!$I$4:$I$6155,1,0)</f>
        <v>#N/A</v>
      </c>
    </row>
    <row r="519" spans="17:36" ht="13.5">
      <c r="Q519" s="171">
        <f t="shared" si="60"/>
        <v>1</v>
      </c>
      <c r="R519" s="172">
        <f t="shared" si="61"/>
        <v>0</v>
      </c>
      <c r="S519" s="140"/>
      <c r="T519" s="140"/>
      <c r="U519" s="140"/>
      <c r="V519" s="173"/>
      <c r="W519" s="140"/>
      <c r="X519" s="140"/>
      <c r="AB519" s="140" t="e">
        <f t="shared" si="62"/>
        <v>#N/A</v>
      </c>
      <c r="AC519" s="140" t="str">
        <f t="shared" si="63"/>
        <v>罗会政20171027</v>
      </c>
      <c r="AD519" s="175" t="s">
        <v>1103</v>
      </c>
      <c r="AE519" s="175" t="s">
        <v>122</v>
      </c>
      <c r="AF519" s="175" t="s">
        <v>90</v>
      </c>
      <c r="AG519" s="175" t="s">
        <v>46</v>
      </c>
      <c r="AH519" s="140" t="e">
        <f t="shared" si="64"/>
        <v>#N/A</v>
      </c>
      <c r="AI519" s="140" t="e">
        <f>VLOOKUP(C519,'[1]附件 系统外公开招考机关工作人员专业资格条件'!$H$4:$H$6155,1,0)</f>
        <v>#N/A</v>
      </c>
      <c r="AJ519" s="140" t="e">
        <f>VLOOKUP(D519,'[1]附件 系统外公开招考机关工作人员专业资格条件'!$I$4:$I$6155,1,0)</f>
        <v>#N/A</v>
      </c>
    </row>
    <row r="520" spans="17:36" ht="13.5">
      <c r="Q520" s="171">
        <f t="shared" si="60"/>
        <v>1</v>
      </c>
      <c r="R520" s="172">
        <f t="shared" si="61"/>
        <v>0</v>
      </c>
      <c r="S520" s="140"/>
      <c r="T520" s="140"/>
      <c r="U520" s="140"/>
      <c r="V520" s="173"/>
      <c r="W520" s="140"/>
      <c r="X520" s="140"/>
      <c r="AB520" s="140" t="e">
        <f t="shared" si="62"/>
        <v>#N/A</v>
      </c>
      <c r="AC520" s="140" t="str">
        <f t="shared" si="63"/>
        <v>方启鑫20171027</v>
      </c>
      <c r="AD520" s="175" t="s">
        <v>1104</v>
      </c>
      <c r="AE520" s="175" t="s">
        <v>122</v>
      </c>
      <c r="AF520" s="175" t="s">
        <v>90</v>
      </c>
      <c r="AG520" s="175" t="s">
        <v>46</v>
      </c>
      <c r="AH520" s="140" t="e">
        <f t="shared" si="64"/>
        <v>#N/A</v>
      </c>
      <c r="AI520" s="140" t="e">
        <f>VLOOKUP(C520,'[1]附件 系统外公开招考机关工作人员专业资格条件'!$H$4:$H$6155,1,0)</f>
        <v>#N/A</v>
      </c>
      <c r="AJ520" s="140" t="e">
        <f>VLOOKUP(D520,'[1]附件 系统外公开招考机关工作人员专业资格条件'!$I$4:$I$6155,1,0)</f>
        <v>#N/A</v>
      </c>
    </row>
    <row r="521" spans="17:36" ht="13.5">
      <c r="Q521" s="171">
        <f t="shared" si="60"/>
        <v>1</v>
      </c>
      <c r="R521" s="172">
        <f t="shared" si="61"/>
        <v>0</v>
      </c>
      <c r="S521" s="140"/>
      <c r="T521" s="140"/>
      <c r="U521" s="140"/>
      <c r="V521" s="173"/>
      <c r="W521" s="140"/>
      <c r="X521" s="140"/>
      <c r="AB521" s="140" t="e">
        <f t="shared" si="62"/>
        <v>#N/A</v>
      </c>
      <c r="AC521" s="140" t="str">
        <f t="shared" si="63"/>
        <v>罗凤姣20171027</v>
      </c>
      <c r="AD521" s="175" t="s">
        <v>144</v>
      </c>
      <c r="AE521" s="175" t="s">
        <v>44</v>
      </c>
      <c r="AF521" s="175" t="s">
        <v>90</v>
      </c>
      <c r="AG521" s="175" t="s">
        <v>42</v>
      </c>
      <c r="AH521" s="140" t="e">
        <f t="shared" si="64"/>
        <v>#N/A</v>
      </c>
      <c r="AI521" s="140" t="e">
        <f>VLOOKUP(C521,'[1]附件 系统外公开招考机关工作人员专业资格条件'!$H$4:$H$6155,1,0)</f>
        <v>#N/A</v>
      </c>
      <c r="AJ521" s="140" t="e">
        <f>VLOOKUP(D521,'[1]附件 系统外公开招考机关工作人员专业资格条件'!$I$4:$I$6155,1,0)</f>
        <v>#N/A</v>
      </c>
    </row>
    <row r="522" spans="17:36" ht="13.5">
      <c r="Q522" s="171">
        <f t="shared" si="60"/>
        <v>1</v>
      </c>
      <c r="R522" s="172">
        <f t="shared" si="61"/>
        <v>0</v>
      </c>
      <c r="S522" s="140"/>
      <c r="T522" s="140"/>
      <c r="U522" s="140"/>
      <c r="V522" s="173"/>
      <c r="W522" s="140"/>
      <c r="X522" s="140"/>
      <c r="AB522" s="140" t="e">
        <f t="shared" si="62"/>
        <v>#N/A</v>
      </c>
      <c r="AC522" s="140" t="str">
        <f t="shared" si="63"/>
        <v>曹端明20171130</v>
      </c>
      <c r="AD522" s="175" t="s">
        <v>1105</v>
      </c>
      <c r="AE522" s="175" t="s">
        <v>122</v>
      </c>
      <c r="AF522" s="175" t="s">
        <v>911</v>
      </c>
      <c r="AG522" s="175" t="s">
        <v>46</v>
      </c>
      <c r="AH522" s="140" t="e">
        <f t="shared" si="64"/>
        <v>#N/A</v>
      </c>
      <c r="AI522" s="140" t="e">
        <f>VLOOKUP(C522,'[1]附件 系统外公开招考机关工作人员专业资格条件'!$H$4:$H$6155,1,0)</f>
        <v>#N/A</v>
      </c>
      <c r="AJ522" s="140" t="e">
        <f>VLOOKUP(D522,'[1]附件 系统外公开招考机关工作人员专业资格条件'!$I$4:$I$6155,1,0)</f>
        <v>#N/A</v>
      </c>
    </row>
    <row r="523" spans="17:36" ht="13.5">
      <c r="Q523" s="171">
        <f t="shared" si="60"/>
        <v>1</v>
      </c>
      <c r="R523" s="172">
        <f t="shared" si="61"/>
        <v>0</v>
      </c>
      <c r="S523" s="140"/>
      <c r="T523" s="140"/>
      <c r="U523" s="140"/>
      <c r="V523" s="173"/>
      <c r="W523" s="140"/>
      <c r="X523" s="140"/>
      <c r="AB523" s="140" t="e">
        <f t="shared" si="62"/>
        <v>#N/A</v>
      </c>
      <c r="AC523" s="140" t="str">
        <f t="shared" si="63"/>
        <v>郭福田20171130</v>
      </c>
      <c r="AD523" s="175" t="s">
        <v>1106</v>
      </c>
      <c r="AE523" s="175" t="s">
        <v>122</v>
      </c>
      <c r="AF523" s="175" t="s">
        <v>911</v>
      </c>
      <c r="AG523" s="175" t="s">
        <v>46</v>
      </c>
      <c r="AH523" s="140" t="e">
        <f t="shared" si="64"/>
        <v>#N/A</v>
      </c>
      <c r="AI523" s="140" t="e">
        <f>VLOOKUP(C523,'[1]附件 系统外公开招考机关工作人员专业资格条件'!$H$4:$H$6155,1,0)</f>
        <v>#N/A</v>
      </c>
      <c r="AJ523" s="140" t="e">
        <f>VLOOKUP(D523,'[1]附件 系统外公开招考机关工作人员专业资格条件'!$I$4:$I$6155,1,0)</f>
        <v>#N/A</v>
      </c>
    </row>
    <row r="524" spans="17:36" ht="13.5">
      <c r="Q524" s="171">
        <f t="shared" si="60"/>
        <v>1</v>
      </c>
      <c r="R524" s="172">
        <f t="shared" si="61"/>
        <v>0</v>
      </c>
      <c r="S524" s="140"/>
      <c r="T524" s="140"/>
      <c r="U524" s="140"/>
      <c r="V524" s="173"/>
      <c r="W524" s="140"/>
      <c r="X524" s="140"/>
      <c r="AB524" s="140" t="e">
        <f t="shared" si="62"/>
        <v>#N/A</v>
      </c>
      <c r="AC524" s="140" t="str">
        <f t="shared" si="63"/>
        <v>杨征波20180321</v>
      </c>
      <c r="AD524" s="175" t="s">
        <v>150</v>
      </c>
      <c r="AE524" s="175" t="s">
        <v>44</v>
      </c>
      <c r="AF524" s="175" t="s">
        <v>1107</v>
      </c>
      <c r="AG524" s="175" t="s">
        <v>46</v>
      </c>
      <c r="AH524" s="140" t="e">
        <f t="shared" si="64"/>
        <v>#N/A</v>
      </c>
      <c r="AI524" s="140" t="e">
        <f>VLOOKUP(C524,'[1]附件 系统外公开招考机关工作人员专业资格条件'!$H$4:$H$6155,1,0)</f>
        <v>#N/A</v>
      </c>
      <c r="AJ524" s="140" t="e">
        <f>VLOOKUP(D524,'[1]附件 系统外公开招考机关工作人员专业资格条件'!$I$4:$I$6155,1,0)</f>
        <v>#N/A</v>
      </c>
    </row>
    <row r="525" spans="17:36" ht="13.5">
      <c r="Q525" s="171">
        <f t="shared" si="60"/>
        <v>1</v>
      </c>
      <c r="R525" s="172">
        <f t="shared" si="61"/>
        <v>0</v>
      </c>
      <c r="S525" s="140"/>
      <c r="T525" s="140"/>
      <c r="U525" s="140"/>
      <c r="V525" s="173"/>
      <c r="W525" s="140"/>
      <c r="X525" s="140"/>
      <c r="AB525" s="140" t="e">
        <f t="shared" si="62"/>
        <v>#N/A</v>
      </c>
      <c r="AC525" s="140" t="str">
        <f t="shared" si="63"/>
        <v>毛良科20160902</v>
      </c>
      <c r="AD525" s="175" t="s">
        <v>1108</v>
      </c>
      <c r="AE525" s="175" t="s">
        <v>122</v>
      </c>
      <c r="AF525" s="175" t="s">
        <v>1109</v>
      </c>
      <c r="AG525" s="175" t="s">
        <v>42</v>
      </c>
      <c r="AH525" s="140" t="e">
        <f t="shared" si="64"/>
        <v>#N/A</v>
      </c>
      <c r="AI525" s="140" t="e">
        <f>VLOOKUP(C525,'[1]附件 系统外公开招考机关工作人员专业资格条件'!$H$4:$H$6155,1,0)</f>
        <v>#N/A</v>
      </c>
      <c r="AJ525" s="140" t="e">
        <f>VLOOKUP(D525,'[1]附件 系统外公开招考机关工作人员专业资格条件'!$I$4:$I$6155,1,0)</f>
        <v>#N/A</v>
      </c>
    </row>
    <row r="526" spans="17:36" ht="13.5">
      <c r="Q526" s="171">
        <f t="shared" si="60"/>
        <v>1</v>
      </c>
      <c r="R526" s="172">
        <f t="shared" si="61"/>
        <v>0</v>
      </c>
      <c r="S526" s="140"/>
      <c r="T526" s="140"/>
      <c r="U526" s="140"/>
      <c r="V526" s="173"/>
      <c r="W526" s="140"/>
      <c r="X526" s="140"/>
      <c r="AB526" s="140" t="e">
        <f t="shared" si="62"/>
        <v>#N/A</v>
      </c>
      <c r="AC526" s="140" t="str">
        <f t="shared" si="63"/>
        <v>谢国泉20160929</v>
      </c>
      <c r="AD526" s="175" t="s">
        <v>1110</v>
      </c>
      <c r="AE526" s="175" t="s">
        <v>44</v>
      </c>
      <c r="AF526" s="175" t="s">
        <v>1079</v>
      </c>
      <c r="AG526" s="175" t="s">
        <v>46</v>
      </c>
      <c r="AH526" s="140" t="e">
        <f t="shared" si="64"/>
        <v>#N/A</v>
      </c>
      <c r="AI526" s="140" t="e">
        <f>VLOOKUP(C526,'[1]附件 系统外公开招考机关工作人员专业资格条件'!$H$4:$H$6155,1,0)</f>
        <v>#N/A</v>
      </c>
      <c r="AJ526" s="140" t="e">
        <f>VLOOKUP(D526,'[1]附件 系统外公开招考机关工作人员专业资格条件'!$I$4:$I$6155,1,0)</f>
        <v>#N/A</v>
      </c>
    </row>
    <row r="527" spans="17:36" ht="13.5">
      <c r="Q527" s="171">
        <f t="shared" si="60"/>
        <v>1</v>
      </c>
      <c r="R527" s="172">
        <f t="shared" si="61"/>
        <v>0</v>
      </c>
      <c r="S527" s="140"/>
      <c r="T527" s="140"/>
      <c r="U527" s="140"/>
      <c r="V527" s="173"/>
      <c r="W527" s="140"/>
      <c r="X527" s="140"/>
      <c r="AB527" s="140" t="e">
        <f t="shared" si="62"/>
        <v>#N/A</v>
      </c>
      <c r="AC527" s="140" t="str">
        <f t="shared" si="63"/>
        <v>刘丽华20161122</v>
      </c>
      <c r="AD527" s="175" t="s">
        <v>1111</v>
      </c>
      <c r="AE527" s="175" t="s">
        <v>44</v>
      </c>
      <c r="AF527" s="175" t="s">
        <v>355</v>
      </c>
      <c r="AG527" s="175" t="s">
        <v>42</v>
      </c>
      <c r="AH527" s="140" t="e">
        <f t="shared" si="64"/>
        <v>#N/A</v>
      </c>
      <c r="AI527" s="140" t="e">
        <f>VLOOKUP(C527,'[1]附件 系统外公开招考机关工作人员专业资格条件'!$H$4:$H$6155,1,0)</f>
        <v>#N/A</v>
      </c>
      <c r="AJ527" s="140" t="e">
        <f>VLOOKUP(D527,'[1]附件 系统外公开招考机关工作人员专业资格条件'!$I$4:$I$6155,1,0)</f>
        <v>#N/A</v>
      </c>
    </row>
    <row r="528" spans="17:36" ht="13.5">
      <c r="Q528" s="171">
        <f t="shared" si="60"/>
        <v>1</v>
      </c>
      <c r="R528" s="172">
        <f t="shared" si="61"/>
        <v>0</v>
      </c>
      <c r="S528" s="140"/>
      <c r="T528" s="140"/>
      <c r="U528" s="140"/>
      <c r="V528" s="173"/>
      <c r="W528" s="140"/>
      <c r="X528" s="140"/>
      <c r="AB528" s="140" t="e">
        <f t="shared" si="62"/>
        <v>#N/A</v>
      </c>
      <c r="AC528" s="140" t="str">
        <f t="shared" si="63"/>
        <v>丰科20161122</v>
      </c>
      <c r="AD528" s="175" t="s">
        <v>1112</v>
      </c>
      <c r="AE528" s="175" t="s">
        <v>44</v>
      </c>
      <c r="AF528" s="175" t="s">
        <v>355</v>
      </c>
      <c r="AG528" s="175" t="s">
        <v>42</v>
      </c>
      <c r="AH528" s="140" t="e">
        <f t="shared" si="64"/>
        <v>#N/A</v>
      </c>
      <c r="AI528" s="140" t="e">
        <f>VLOOKUP(C528,'[1]附件 系统外公开招考机关工作人员专业资格条件'!$H$4:$H$6155,1,0)</f>
        <v>#N/A</v>
      </c>
      <c r="AJ528" s="140" t="e">
        <f>VLOOKUP(D528,'[1]附件 系统外公开招考机关工作人员专业资格条件'!$I$4:$I$6155,1,0)</f>
        <v>#N/A</v>
      </c>
    </row>
    <row r="529" spans="17:36" ht="13.5">
      <c r="Q529" s="171">
        <f t="shared" si="60"/>
        <v>1</v>
      </c>
      <c r="R529" s="172">
        <f t="shared" si="61"/>
        <v>0</v>
      </c>
      <c r="S529" s="140"/>
      <c r="T529" s="140"/>
      <c r="U529" s="140"/>
      <c r="V529" s="173"/>
      <c r="W529" s="140"/>
      <c r="X529" s="140"/>
      <c r="AB529" s="140" t="e">
        <f t="shared" si="62"/>
        <v>#N/A</v>
      </c>
      <c r="AC529" s="140" t="str">
        <f t="shared" si="63"/>
        <v>刘健20171120</v>
      </c>
      <c r="AD529" s="175" t="s">
        <v>1113</v>
      </c>
      <c r="AE529" s="175" t="s">
        <v>44</v>
      </c>
      <c r="AF529" s="175" t="s">
        <v>137</v>
      </c>
      <c r="AG529" s="175" t="s">
        <v>46</v>
      </c>
      <c r="AH529" s="140" t="e">
        <f t="shared" si="64"/>
        <v>#N/A</v>
      </c>
      <c r="AI529" s="140" t="e">
        <f>VLOOKUP(C529,'[1]附件 系统外公开招考机关工作人员专业资格条件'!$H$4:$H$6155,1,0)</f>
        <v>#N/A</v>
      </c>
      <c r="AJ529" s="140" t="e">
        <f>VLOOKUP(D529,'[1]附件 系统外公开招考机关工作人员专业资格条件'!$I$4:$I$6155,1,0)</f>
        <v>#N/A</v>
      </c>
    </row>
    <row r="530" spans="17:36" ht="13.5">
      <c r="Q530" s="171">
        <f t="shared" si="60"/>
        <v>1</v>
      </c>
      <c r="R530" s="172">
        <f t="shared" si="61"/>
        <v>0</v>
      </c>
      <c r="S530" s="140"/>
      <c r="T530" s="140"/>
      <c r="U530" s="140"/>
      <c r="V530" s="173"/>
      <c r="W530" s="140"/>
      <c r="X530" s="140"/>
      <c r="AB530" s="140" t="e">
        <f t="shared" si="62"/>
        <v>#N/A</v>
      </c>
      <c r="AC530" s="140" t="str">
        <f t="shared" si="63"/>
        <v>喻霞20171208</v>
      </c>
      <c r="AD530" s="175" t="s">
        <v>1114</v>
      </c>
      <c r="AE530" s="175" t="s">
        <v>44</v>
      </c>
      <c r="AF530" s="175" t="s">
        <v>1115</v>
      </c>
      <c r="AG530" s="175" t="s">
        <v>46</v>
      </c>
      <c r="AH530" s="140" t="e">
        <f t="shared" si="64"/>
        <v>#N/A</v>
      </c>
      <c r="AI530" s="140" t="e">
        <f>VLOOKUP(C530,'[1]附件 系统外公开招考机关工作人员专业资格条件'!$H$4:$H$6155,1,0)</f>
        <v>#N/A</v>
      </c>
      <c r="AJ530" s="140" t="e">
        <f>VLOOKUP(D530,'[1]附件 系统外公开招考机关工作人员专业资格条件'!$I$4:$I$6155,1,0)</f>
        <v>#N/A</v>
      </c>
    </row>
    <row r="531" spans="17:36" ht="13.5">
      <c r="Q531" s="171">
        <f t="shared" si="60"/>
        <v>1</v>
      </c>
      <c r="R531" s="172">
        <f t="shared" si="61"/>
        <v>0</v>
      </c>
      <c r="S531" s="140"/>
      <c r="T531" s="140"/>
      <c r="U531" s="140"/>
      <c r="V531" s="173"/>
      <c r="W531" s="140"/>
      <c r="X531" s="140"/>
      <c r="AB531" s="140" t="e">
        <f t="shared" si="62"/>
        <v>#N/A</v>
      </c>
      <c r="AC531" s="140" t="str">
        <f t="shared" si="63"/>
        <v>张美蓉20161124</v>
      </c>
      <c r="AD531" s="175" t="s">
        <v>1116</v>
      </c>
      <c r="AE531" s="175" t="s">
        <v>44</v>
      </c>
      <c r="AF531" s="175" t="s">
        <v>706</v>
      </c>
      <c r="AG531" s="175" t="s">
        <v>42</v>
      </c>
      <c r="AH531" s="140" t="e">
        <f t="shared" si="64"/>
        <v>#N/A</v>
      </c>
      <c r="AI531" s="140" t="e">
        <f>VLOOKUP(C531,'[1]附件 系统外公开招考机关工作人员专业资格条件'!$H$4:$H$6155,1,0)</f>
        <v>#N/A</v>
      </c>
      <c r="AJ531" s="140" t="e">
        <f>VLOOKUP(D531,'[1]附件 系统外公开招考机关工作人员专业资格条件'!$I$4:$I$6155,1,0)</f>
        <v>#N/A</v>
      </c>
    </row>
    <row r="532" spans="17:36" ht="13.5">
      <c r="Q532" s="171">
        <f t="shared" si="60"/>
        <v>1</v>
      </c>
      <c r="R532" s="172">
        <f t="shared" si="61"/>
        <v>0</v>
      </c>
      <c r="S532" s="140"/>
      <c r="T532" s="140"/>
      <c r="U532" s="140"/>
      <c r="V532" s="173"/>
      <c r="W532" s="140"/>
      <c r="X532" s="140"/>
      <c r="AB532" s="140" t="e">
        <f t="shared" si="62"/>
        <v>#N/A</v>
      </c>
      <c r="AC532" s="140" t="str">
        <f t="shared" si="63"/>
        <v>张先培20161129</v>
      </c>
      <c r="AD532" s="175" t="s">
        <v>1117</v>
      </c>
      <c r="AE532" s="175" t="s">
        <v>786</v>
      </c>
      <c r="AF532" s="175" t="s">
        <v>1118</v>
      </c>
      <c r="AG532" s="175" t="s">
        <v>42</v>
      </c>
      <c r="AH532" s="140" t="e">
        <f t="shared" si="64"/>
        <v>#N/A</v>
      </c>
      <c r="AI532" s="140" t="e">
        <f>VLOOKUP(C532,'[1]附件 系统外公开招考机关工作人员专业资格条件'!$H$4:$H$6155,1,0)</f>
        <v>#N/A</v>
      </c>
      <c r="AJ532" s="140" t="e">
        <f>VLOOKUP(D532,'[1]附件 系统外公开招考机关工作人员专业资格条件'!$I$4:$I$6155,1,0)</f>
        <v>#N/A</v>
      </c>
    </row>
    <row r="533" spans="17:36" ht="13.5">
      <c r="Q533" s="171">
        <f t="shared" si="60"/>
        <v>1</v>
      </c>
      <c r="R533" s="172">
        <f t="shared" si="61"/>
        <v>0</v>
      </c>
      <c r="S533" s="140"/>
      <c r="T533" s="140"/>
      <c r="U533" s="140"/>
      <c r="V533" s="173"/>
      <c r="W533" s="140"/>
      <c r="X533" s="140"/>
      <c r="AB533" s="140" t="e">
        <f t="shared" si="62"/>
        <v>#N/A</v>
      </c>
      <c r="AC533" s="140" t="str">
        <f t="shared" si="63"/>
        <v>方吉全20161129</v>
      </c>
      <c r="AD533" s="175" t="s">
        <v>1119</v>
      </c>
      <c r="AE533" s="175" t="s">
        <v>786</v>
      </c>
      <c r="AF533" s="175" t="s">
        <v>1118</v>
      </c>
      <c r="AG533" s="175" t="s">
        <v>42</v>
      </c>
      <c r="AH533" s="140" t="e">
        <f t="shared" si="64"/>
        <v>#N/A</v>
      </c>
      <c r="AI533" s="140" t="e">
        <f>VLOOKUP(C533,'[1]附件 系统外公开招考机关工作人员专业资格条件'!$H$4:$H$6155,1,0)</f>
        <v>#N/A</v>
      </c>
      <c r="AJ533" s="140" t="e">
        <f>VLOOKUP(D533,'[1]附件 系统外公开招考机关工作人员专业资格条件'!$I$4:$I$6155,1,0)</f>
        <v>#N/A</v>
      </c>
    </row>
    <row r="534" spans="17:36" ht="13.5">
      <c r="Q534" s="171">
        <f t="shared" si="60"/>
        <v>1</v>
      </c>
      <c r="R534" s="172">
        <f t="shared" si="61"/>
        <v>0</v>
      </c>
      <c r="S534" s="140"/>
      <c r="T534" s="140"/>
      <c r="U534" s="140"/>
      <c r="V534" s="173"/>
      <c r="W534" s="140"/>
      <c r="X534" s="140"/>
      <c r="AB534" s="140" t="e">
        <f t="shared" si="62"/>
        <v>#N/A</v>
      </c>
      <c r="AC534" s="140" t="str">
        <f t="shared" si="63"/>
        <v>罗元珍20161130</v>
      </c>
      <c r="AD534" s="175" t="s">
        <v>1120</v>
      </c>
      <c r="AE534" s="175" t="s">
        <v>44</v>
      </c>
      <c r="AF534" s="175" t="s">
        <v>387</v>
      </c>
      <c r="AG534" s="175" t="s">
        <v>42</v>
      </c>
      <c r="AH534" s="140" t="e">
        <f t="shared" si="64"/>
        <v>#N/A</v>
      </c>
      <c r="AI534" s="140" t="e">
        <f>VLOOKUP(C534,'[1]附件 系统外公开招考机关工作人员专业资格条件'!$H$4:$H$6155,1,0)</f>
        <v>#N/A</v>
      </c>
      <c r="AJ534" s="140" t="e">
        <f>VLOOKUP(D534,'[1]附件 系统外公开招考机关工作人员专业资格条件'!$I$4:$I$6155,1,0)</f>
        <v>#N/A</v>
      </c>
    </row>
    <row r="535" spans="17:36" ht="13.5">
      <c r="Q535" s="171">
        <f t="shared" si="60"/>
        <v>1</v>
      </c>
      <c r="R535" s="172">
        <f t="shared" si="61"/>
        <v>0</v>
      </c>
      <c r="S535" s="140"/>
      <c r="T535" s="140"/>
      <c r="U535" s="140"/>
      <c r="V535" s="173"/>
      <c r="W535" s="140"/>
      <c r="X535" s="140"/>
      <c r="AB535" s="140" t="e">
        <f t="shared" si="62"/>
        <v>#N/A</v>
      </c>
      <c r="AC535" s="140" t="str">
        <f t="shared" si="63"/>
        <v>李军20161130</v>
      </c>
      <c r="AD535" s="175" t="s">
        <v>199</v>
      </c>
      <c r="AE535" s="175" t="s">
        <v>44</v>
      </c>
      <c r="AF535" s="175" t="s">
        <v>387</v>
      </c>
      <c r="AG535" s="175" t="s">
        <v>42</v>
      </c>
      <c r="AH535" s="140" t="e">
        <f t="shared" si="64"/>
        <v>#N/A</v>
      </c>
      <c r="AI535" s="140" t="e">
        <f>VLOOKUP(C535,'[1]附件 系统外公开招考机关工作人员专业资格条件'!$H$4:$H$6155,1,0)</f>
        <v>#N/A</v>
      </c>
      <c r="AJ535" s="140" t="e">
        <f>VLOOKUP(D535,'[1]附件 系统外公开招考机关工作人员专业资格条件'!$I$4:$I$6155,1,0)</f>
        <v>#N/A</v>
      </c>
    </row>
    <row r="536" spans="17:36" ht="13.5">
      <c r="Q536" s="171">
        <f t="shared" si="60"/>
        <v>1</v>
      </c>
      <c r="R536" s="172">
        <f t="shared" si="61"/>
        <v>0</v>
      </c>
      <c r="S536" s="140"/>
      <c r="T536" s="140"/>
      <c r="U536" s="140"/>
      <c r="V536" s="173"/>
      <c r="W536" s="140"/>
      <c r="X536" s="140"/>
      <c r="AB536" s="140" t="e">
        <f t="shared" si="62"/>
        <v>#N/A</v>
      </c>
      <c r="AC536" s="140" t="str">
        <f t="shared" si="63"/>
        <v>方国军20170609</v>
      </c>
      <c r="AD536" s="175" t="s">
        <v>1121</v>
      </c>
      <c r="AE536" s="175" t="s">
        <v>641</v>
      </c>
      <c r="AF536" s="175" t="s">
        <v>934</v>
      </c>
      <c r="AG536" s="175" t="s">
        <v>42</v>
      </c>
      <c r="AH536" s="140" t="e">
        <f t="shared" si="64"/>
        <v>#N/A</v>
      </c>
      <c r="AI536" s="140" t="e">
        <f>VLOOKUP(C536,'[1]附件 系统外公开招考机关工作人员专业资格条件'!$H$4:$H$6155,1,0)</f>
        <v>#N/A</v>
      </c>
      <c r="AJ536" s="140" t="e">
        <f>VLOOKUP(D536,'[1]附件 系统外公开招考机关工作人员专业资格条件'!$I$4:$I$6155,1,0)</f>
        <v>#N/A</v>
      </c>
    </row>
    <row r="537" spans="17:36" ht="13.5">
      <c r="Q537" s="171">
        <f t="shared" si="60"/>
        <v>1</v>
      </c>
      <c r="R537" s="172">
        <f t="shared" si="61"/>
        <v>0</v>
      </c>
      <c r="S537" s="140"/>
      <c r="T537" s="140"/>
      <c r="U537" s="140"/>
      <c r="V537" s="173"/>
      <c r="W537" s="140"/>
      <c r="X537" s="140"/>
      <c r="AB537" s="140" t="e">
        <f t="shared" si="62"/>
        <v>#N/A</v>
      </c>
      <c r="AC537" s="140" t="str">
        <f t="shared" si="63"/>
        <v>余泽衡20170827</v>
      </c>
      <c r="AD537" s="175" t="s">
        <v>1122</v>
      </c>
      <c r="AE537" s="175" t="s">
        <v>641</v>
      </c>
      <c r="AF537" s="175" t="s">
        <v>1101</v>
      </c>
      <c r="AG537" s="175" t="s">
        <v>46</v>
      </c>
      <c r="AH537" s="140" t="e">
        <f t="shared" si="64"/>
        <v>#N/A</v>
      </c>
      <c r="AI537" s="140" t="e">
        <f>VLOOKUP(C537,'[1]附件 系统外公开招考机关工作人员专业资格条件'!$H$4:$H$6155,1,0)</f>
        <v>#N/A</v>
      </c>
      <c r="AJ537" s="140" t="e">
        <f>VLOOKUP(D537,'[1]附件 系统外公开招考机关工作人员专业资格条件'!$I$4:$I$6155,1,0)</f>
        <v>#N/A</v>
      </c>
    </row>
    <row r="538" spans="17:36" ht="13.5">
      <c r="Q538" s="171">
        <f t="shared" si="60"/>
        <v>1</v>
      </c>
      <c r="R538" s="172">
        <f t="shared" si="61"/>
        <v>0</v>
      </c>
      <c r="S538" s="140"/>
      <c r="T538" s="140"/>
      <c r="U538" s="140"/>
      <c r="V538" s="173"/>
      <c r="W538" s="140"/>
      <c r="X538" s="140"/>
      <c r="AB538" s="140" t="e">
        <f t="shared" si="62"/>
        <v>#N/A</v>
      </c>
      <c r="AC538" s="140" t="str">
        <f t="shared" si="63"/>
        <v>任林华20190429</v>
      </c>
      <c r="AD538" s="175" t="s">
        <v>127</v>
      </c>
      <c r="AE538" s="175" t="s">
        <v>715</v>
      </c>
      <c r="AF538" s="175" t="s">
        <v>1123</v>
      </c>
      <c r="AG538" s="175" t="s">
        <v>46</v>
      </c>
      <c r="AH538" s="140" t="e">
        <f t="shared" si="64"/>
        <v>#N/A</v>
      </c>
      <c r="AI538" s="140" t="e">
        <f>VLOOKUP(C538,'[1]附件 系统外公开招考机关工作人员专业资格条件'!$H$4:$H$6155,1,0)</f>
        <v>#N/A</v>
      </c>
      <c r="AJ538" s="140" t="e">
        <f>VLOOKUP(D538,'[1]附件 系统外公开招考机关工作人员专业资格条件'!$I$4:$I$6155,1,0)</f>
        <v>#N/A</v>
      </c>
    </row>
    <row r="539" spans="17:36" ht="13.5">
      <c r="Q539" s="171">
        <f t="shared" si="60"/>
        <v>1</v>
      </c>
      <c r="R539" s="172">
        <f t="shared" si="61"/>
        <v>0</v>
      </c>
      <c r="S539" s="140"/>
      <c r="T539" s="140"/>
      <c r="U539" s="140"/>
      <c r="V539" s="173"/>
      <c r="W539" s="140"/>
      <c r="X539" s="140"/>
      <c r="AB539" s="140" t="e">
        <f t="shared" si="62"/>
        <v>#N/A</v>
      </c>
      <c r="AC539" s="140" t="str">
        <f t="shared" si="63"/>
        <v>张战辉20160824</v>
      </c>
      <c r="AD539" s="175" t="s">
        <v>1124</v>
      </c>
      <c r="AE539" s="175" t="s">
        <v>44</v>
      </c>
      <c r="AF539" s="175" t="s">
        <v>1125</v>
      </c>
      <c r="AG539" s="175" t="s">
        <v>42</v>
      </c>
      <c r="AH539" s="140" t="e">
        <f t="shared" si="64"/>
        <v>#N/A</v>
      </c>
      <c r="AI539" s="140" t="e">
        <f>VLOOKUP(C539,'[1]附件 系统外公开招考机关工作人员专业资格条件'!$H$4:$H$6155,1,0)</f>
        <v>#N/A</v>
      </c>
      <c r="AJ539" s="140" t="e">
        <f>VLOOKUP(D539,'[1]附件 系统外公开招考机关工作人员专业资格条件'!$I$4:$I$6155,1,0)</f>
        <v>#N/A</v>
      </c>
    </row>
    <row r="540" spans="17:36" ht="13.5">
      <c r="Q540" s="171">
        <f t="shared" si="60"/>
        <v>1</v>
      </c>
      <c r="R540" s="172">
        <f t="shared" si="61"/>
        <v>0</v>
      </c>
      <c r="S540" s="140"/>
      <c r="T540" s="140"/>
      <c r="U540" s="140"/>
      <c r="V540" s="173"/>
      <c r="W540" s="140"/>
      <c r="X540" s="140"/>
      <c r="AB540" s="140" t="e">
        <f t="shared" si="62"/>
        <v>#N/A</v>
      </c>
      <c r="AC540" s="140" t="str">
        <f t="shared" si="63"/>
        <v>任林华20170407</v>
      </c>
      <c r="AD540" s="175" t="s">
        <v>127</v>
      </c>
      <c r="AE540" s="175" t="s">
        <v>715</v>
      </c>
      <c r="AF540" s="175" t="s">
        <v>1126</v>
      </c>
      <c r="AG540" s="175" t="s">
        <v>42</v>
      </c>
      <c r="AH540" s="140" t="e">
        <f t="shared" si="64"/>
        <v>#N/A</v>
      </c>
      <c r="AI540" s="140" t="e">
        <f>VLOOKUP(C540,'[1]附件 系统外公开招考机关工作人员专业资格条件'!$H$4:$H$6155,1,0)</f>
        <v>#N/A</v>
      </c>
      <c r="AJ540" s="140" t="e">
        <f>VLOOKUP(D540,'[1]附件 系统外公开招考机关工作人员专业资格条件'!$I$4:$I$6155,1,0)</f>
        <v>#N/A</v>
      </c>
    </row>
    <row r="541" spans="17:36" ht="13.5">
      <c r="Q541" s="171">
        <f t="shared" si="60"/>
        <v>1</v>
      </c>
      <c r="R541" s="172">
        <f t="shared" si="61"/>
        <v>0</v>
      </c>
      <c r="S541" s="140"/>
      <c r="T541" s="140"/>
      <c r="U541" s="140"/>
      <c r="V541" s="173"/>
      <c r="W541" s="140"/>
      <c r="X541" s="140"/>
      <c r="AB541" s="140" t="e">
        <f t="shared" si="62"/>
        <v>#N/A</v>
      </c>
      <c r="AC541" s="140" t="str">
        <f t="shared" si="63"/>
        <v>熊桂华20171113</v>
      </c>
      <c r="AD541" s="175" t="s">
        <v>1127</v>
      </c>
      <c r="AE541" s="175" t="s">
        <v>122</v>
      </c>
      <c r="AF541" s="175" t="s">
        <v>161</v>
      </c>
      <c r="AG541" s="175" t="s">
        <v>46</v>
      </c>
      <c r="AH541" s="140" t="e">
        <f t="shared" si="64"/>
        <v>#N/A</v>
      </c>
      <c r="AI541" s="140" t="e">
        <f>VLOOKUP(C541,'[1]附件 系统外公开招考机关工作人员专业资格条件'!$H$4:$H$6155,1,0)</f>
        <v>#N/A</v>
      </c>
      <c r="AJ541" s="140" t="e">
        <f>VLOOKUP(D541,'[1]附件 系统外公开招考机关工作人员专业资格条件'!$I$4:$I$6155,1,0)</f>
        <v>#N/A</v>
      </c>
    </row>
    <row r="542" spans="17:36" ht="13.5">
      <c r="Q542" s="171">
        <f t="shared" si="60"/>
        <v>1</v>
      </c>
      <c r="R542" s="172">
        <f t="shared" si="61"/>
        <v>0</v>
      </c>
      <c r="S542" s="140"/>
      <c r="T542" s="140"/>
      <c r="U542" s="140"/>
      <c r="V542" s="173"/>
      <c r="W542" s="140"/>
      <c r="X542" s="140"/>
      <c r="AB542" s="140" t="e">
        <f t="shared" si="62"/>
        <v>#N/A</v>
      </c>
      <c r="AC542" s="140" t="str">
        <f t="shared" si="63"/>
        <v>李太平20171113</v>
      </c>
      <c r="AD542" s="175" t="s">
        <v>1128</v>
      </c>
      <c r="AE542" s="175" t="s">
        <v>122</v>
      </c>
      <c r="AF542" s="175" t="s">
        <v>161</v>
      </c>
      <c r="AG542" s="175" t="s">
        <v>46</v>
      </c>
      <c r="AH542" s="140" t="e">
        <f t="shared" si="64"/>
        <v>#N/A</v>
      </c>
      <c r="AI542" s="140" t="e">
        <f>VLOOKUP(C542,'[1]附件 系统外公开招考机关工作人员专业资格条件'!$H$4:$H$6155,1,0)</f>
        <v>#N/A</v>
      </c>
      <c r="AJ542" s="140" t="e">
        <f>VLOOKUP(D542,'[1]附件 系统外公开招考机关工作人员专业资格条件'!$I$4:$I$6155,1,0)</f>
        <v>#N/A</v>
      </c>
    </row>
    <row r="543" spans="17:36" ht="13.5">
      <c r="Q543" s="171">
        <f t="shared" si="60"/>
        <v>1</v>
      </c>
      <c r="R543" s="172">
        <f t="shared" si="61"/>
        <v>0</v>
      </c>
      <c r="S543" s="140"/>
      <c r="T543" s="140"/>
      <c r="U543" s="140"/>
      <c r="V543" s="173"/>
      <c r="W543" s="140"/>
      <c r="X543" s="140"/>
      <c r="AB543" s="140" t="e">
        <f t="shared" si="62"/>
        <v>#N/A</v>
      </c>
      <c r="AC543" s="140" t="str">
        <f t="shared" si="63"/>
        <v>文友谊20171114</v>
      </c>
      <c r="AD543" s="175" t="s">
        <v>1129</v>
      </c>
      <c r="AE543" s="175" t="s">
        <v>122</v>
      </c>
      <c r="AF543" s="175" t="s">
        <v>167</v>
      </c>
      <c r="AG543" s="175" t="s">
        <v>46</v>
      </c>
      <c r="AH543" s="140" t="e">
        <f t="shared" si="64"/>
        <v>#N/A</v>
      </c>
      <c r="AI543" s="140" t="e">
        <f>VLOOKUP(C543,'[1]附件 系统外公开招考机关工作人员专业资格条件'!$H$4:$H$6155,1,0)</f>
        <v>#N/A</v>
      </c>
      <c r="AJ543" s="140" t="e">
        <f>VLOOKUP(D543,'[1]附件 系统外公开招考机关工作人员专业资格条件'!$I$4:$I$6155,1,0)</f>
        <v>#N/A</v>
      </c>
    </row>
    <row r="544" spans="17:36" ht="13.5">
      <c r="Q544" s="171">
        <f t="shared" si="60"/>
        <v>1</v>
      </c>
      <c r="R544" s="172">
        <f t="shared" si="61"/>
        <v>0</v>
      </c>
      <c r="S544" s="140"/>
      <c r="T544" s="140"/>
      <c r="U544" s="140"/>
      <c r="V544" s="173"/>
      <c r="W544" s="140"/>
      <c r="X544" s="140"/>
      <c r="AB544" s="140" t="e">
        <f t="shared" si="62"/>
        <v>#N/A</v>
      </c>
      <c r="AC544" s="140" t="str">
        <f t="shared" si="63"/>
        <v>陈海招20171117</v>
      </c>
      <c r="AD544" s="175" t="s">
        <v>1130</v>
      </c>
      <c r="AE544" s="175" t="s">
        <v>44</v>
      </c>
      <c r="AF544" s="175" t="s">
        <v>283</v>
      </c>
      <c r="AG544" s="175" t="s">
        <v>46</v>
      </c>
      <c r="AH544" s="140" t="e">
        <f t="shared" si="64"/>
        <v>#N/A</v>
      </c>
      <c r="AI544" s="140" t="e">
        <f>VLOOKUP(C544,'[1]附件 系统外公开招考机关工作人员专业资格条件'!$H$4:$H$6155,1,0)</f>
        <v>#N/A</v>
      </c>
      <c r="AJ544" s="140" t="e">
        <f>VLOOKUP(D544,'[1]附件 系统外公开招考机关工作人员专业资格条件'!$I$4:$I$6155,1,0)</f>
        <v>#N/A</v>
      </c>
    </row>
    <row r="545" spans="17:36" ht="13.5">
      <c r="Q545" s="171">
        <f t="shared" si="60"/>
        <v>1</v>
      </c>
      <c r="R545" s="172">
        <f t="shared" si="61"/>
        <v>0</v>
      </c>
      <c r="S545" s="140"/>
      <c r="T545" s="140"/>
      <c r="U545" s="140"/>
      <c r="V545" s="173"/>
      <c r="W545" s="140"/>
      <c r="X545" s="140"/>
      <c r="AB545" s="140" t="e">
        <f t="shared" si="62"/>
        <v>#N/A</v>
      </c>
      <c r="AC545" s="140" t="str">
        <f t="shared" si="63"/>
        <v>余庚荣20171117</v>
      </c>
      <c r="AD545" s="175" t="s">
        <v>1131</v>
      </c>
      <c r="AE545" s="175" t="s">
        <v>44</v>
      </c>
      <c r="AF545" s="175" t="s">
        <v>283</v>
      </c>
      <c r="AG545" s="175" t="s">
        <v>46</v>
      </c>
      <c r="AH545" s="140" t="e">
        <f t="shared" si="64"/>
        <v>#N/A</v>
      </c>
      <c r="AI545" s="140" t="e">
        <f>VLOOKUP(C545,'[1]附件 系统外公开招考机关工作人员专业资格条件'!$H$4:$H$6155,1,0)</f>
        <v>#N/A</v>
      </c>
      <c r="AJ545" s="140" t="e">
        <f>VLOOKUP(D545,'[1]附件 系统外公开招考机关工作人员专业资格条件'!$I$4:$I$6155,1,0)</f>
        <v>#N/A</v>
      </c>
    </row>
    <row r="546" spans="17:36" ht="13.5">
      <c r="Q546" s="171">
        <f t="shared" si="60"/>
        <v>1</v>
      </c>
      <c r="R546" s="172">
        <f t="shared" si="61"/>
        <v>0</v>
      </c>
      <c r="S546" s="140"/>
      <c r="T546" s="140"/>
      <c r="U546" s="140"/>
      <c r="V546" s="173"/>
      <c r="W546" s="140"/>
      <c r="X546" s="140"/>
      <c r="AB546" s="140" t="e">
        <f t="shared" si="62"/>
        <v>#N/A</v>
      </c>
      <c r="AC546" s="140" t="str">
        <f t="shared" si="63"/>
        <v>徐国辉20190307</v>
      </c>
      <c r="AD546" s="175" t="s">
        <v>550</v>
      </c>
      <c r="AE546" s="175" t="s">
        <v>44</v>
      </c>
      <c r="AF546" s="175" t="s">
        <v>1132</v>
      </c>
      <c r="AG546" s="175" t="s">
        <v>46</v>
      </c>
      <c r="AH546" s="140" t="e">
        <f t="shared" si="64"/>
        <v>#N/A</v>
      </c>
      <c r="AI546" s="140" t="e">
        <f>VLOOKUP(C546,'[1]附件 系统外公开招考机关工作人员专业资格条件'!$H$4:$H$6155,1,0)</f>
        <v>#N/A</v>
      </c>
      <c r="AJ546" s="140" t="e">
        <f>VLOOKUP(D546,'[1]附件 系统外公开招考机关工作人员专业资格条件'!$I$4:$I$6155,1,0)</f>
        <v>#N/A</v>
      </c>
    </row>
    <row r="547" spans="17:36" ht="13.5">
      <c r="Q547" s="171">
        <f t="shared" si="60"/>
        <v>1</v>
      </c>
      <c r="R547" s="172">
        <f t="shared" si="61"/>
        <v>0</v>
      </c>
      <c r="S547" s="140"/>
      <c r="T547" s="140"/>
      <c r="U547" s="140"/>
      <c r="V547" s="173"/>
      <c r="W547" s="140"/>
      <c r="X547" s="140"/>
      <c r="AB547" s="140" t="e">
        <f t="shared" si="62"/>
        <v>#N/A</v>
      </c>
      <c r="AC547" s="140" t="str">
        <f t="shared" si="63"/>
        <v>肖慎光20190514</v>
      </c>
      <c r="AD547" s="175" t="s">
        <v>559</v>
      </c>
      <c r="AE547" s="175" t="s">
        <v>44</v>
      </c>
      <c r="AF547" s="175" t="s">
        <v>1133</v>
      </c>
      <c r="AG547" s="175" t="s">
        <v>46</v>
      </c>
      <c r="AH547" s="140" t="e">
        <f t="shared" si="64"/>
        <v>#N/A</v>
      </c>
      <c r="AI547" s="140" t="e">
        <f>VLOOKUP(C547,'[1]附件 系统外公开招考机关工作人员专业资格条件'!$H$4:$H$6155,1,0)</f>
        <v>#N/A</v>
      </c>
      <c r="AJ547" s="140" t="e">
        <f>VLOOKUP(D547,'[1]附件 系统外公开招考机关工作人员专业资格条件'!$I$4:$I$6155,1,0)</f>
        <v>#N/A</v>
      </c>
    </row>
    <row r="548" spans="17:36" ht="13.5">
      <c r="Q548" s="171">
        <f t="shared" si="60"/>
        <v>1</v>
      </c>
      <c r="R548" s="172">
        <f t="shared" si="61"/>
        <v>0</v>
      </c>
      <c r="S548" s="140"/>
      <c r="T548" s="140"/>
      <c r="U548" s="140"/>
      <c r="V548" s="173"/>
      <c r="W548" s="140"/>
      <c r="X548" s="140"/>
      <c r="AB548" s="140" t="e">
        <f t="shared" si="62"/>
        <v>#N/A</v>
      </c>
      <c r="AC548" s="140" t="str">
        <f t="shared" si="63"/>
        <v>庄健20190809</v>
      </c>
      <c r="AD548" s="175" t="s">
        <v>570</v>
      </c>
      <c r="AE548" s="175" t="s">
        <v>44</v>
      </c>
      <c r="AF548" s="175" t="s">
        <v>1134</v>
      </c>
      <c r="AG548" s="175">
        <v>4.35</v>
      </c>
      <c r="AH548" s="140" t="e">
        <f t="shared" si="64"/>
        <v>#N/A</v>
      </c>
      <c r="AI548" s="140" t="e">
        <f>VLOOKUP(C548,'[1]附件 系统外公开招考机关工作人员专业资格条件'!$H$4:$H$6155,1,0)</f>
        <v>#N/A</v>
      </c>
      <c r="AJ548" s="140" t="e">
        <f>VLOOKUP(D548,'[1]附件 系统外公开招考机关工作人员专业资格条件'!$I$4:$I$6155,1,0)</f>
        <v>#N/A</v>
      </c>
    </row>
    <row r="549" spans="17:36" ht="13.5">
      <c r="Q549" s="171">
        <f t="shared" si="60"/>
        <v>1</v>
      </c>
      <c r="R549" s="172">
        <f t="shared" si="61"/>
        <v>0</v>
      </c>
      <c r="S549" s="140"/>
      <c r="T549" s="140"/>
      <c r="U549" s="140"/>
      <c r="V549" s="173"/>
      <c r="W549" s="140"/>
      <c r="X549" s="140"/>
      <c r="AB549" s="140" t="e">
        <f t="shared" si="62"/>
        <v>#N/A</v>
      </c>
      <c r="AC549" s="140" t="str">
        <f t="shared" si="63"/>
        <v>肖慎光20161020</v>
      </c>
      <c r="AD549" s="175" t="s">
        <v>559</v>
      </c>
      <c r="AE549" s="175" t="s">
        <v>641</v>
      </c>
      <c r="AF549" s="175" t="s">
        <v>861</v>
      </c>
      <c r="AG549" s="175" t="s">
        <v>46</v>
      </c>
      <c r="AH549" s="140" t="e">
        <f t="shared" si="64"/>
        <v>#N/A</v>
      </c>
      <c r="AI549" s="140" t="e">
        <f>VLOOKUP(C549,'[1]附件 系统外公开招考机关工作人员专业资格条件'!$H$4:$H$6155,1,0)</f>
        <v>#N/A</v>
      </c>
      <c r="AJ549" s="140" t="e">
        <f>VLOOKUP(D549,'[1]附件 系统外公开招考机关工作人员专业资格条件'!$I$4:$I$6155,1,0)</f>
        <v>#N/A</v>
      </c>
    </row>
    <row r="550" spans="17:36" ht="13.5">
      <c r="Q550" s="171">
        <f t="shared" si="60"/>
        <v>1</v>
      </c>
      <c r="R550" s="172">
        <f t="shared" si="61"/>
        <v>0</v>
      </c>
      <c r="S550" s="140"/>
      <c r="T550" s="140"/>
      <c r="U550" s="140"/>
      <c r="V550" s="173"/>
      <c r="W550" s="140"/>
      <c r="X550" s="140"/>
      <c r="AB550" s="140" t="e">
        <f t="shared" si="62"/>
        <v>#N/A</v>
      </c>
      <c r="AC550" s="140" t="str">
        <f t="shared" si="63"/>
        <v>贺源龙20161115</v>
      </c>
      <c r="AD550" s="175" t="s">
        <v>1135</v>
      </c>
      <c r="AE550" s="175" t="s">
        <v>44</v>
      </c>
      <c r="AF550" s="175" t="s">
        <v>863</v>
      </c>
      <c r="AG550" s="175" t="s">
        <v>46</v>
      </c>
      <c r="AH550" s="140" t="e">
        <f t="shared" si="64"/>
        <v>#N/A</v>
      </c>
      <c r="AI550" s="140" t="e">
        <f>VLOOKUP(C550,'[1]附件 系统外公开招考机关工作人员专业资格条件'!$H$4:$H$6155,1,0)</f>
        <v>#N/A</v>
      </c>
      <c r="AJ550" s="140" t="e">
        <f>VLOOKUP(D550,'[1]附件 系统外公开招考机关工作人员专业资格条件'!$I$4:$I$6155,1,0)</f>
        <v>#N/A</v>
      </c>
    </row>
    <row r="551" spans="17:36" ht="13.5">
      <c r="Q551" s="171">
        <f t="shared" si="60"/>
        <v>1</v>
      </c>
      <c r="R551" s="172">
        <f t="shared" si="61"/>
        <v>0</v>
      </c>
      <c r="S551" s="140"/>
      <c r="T551" s="140"/>
      <c r="U551" s="140"/>
      <c r="V551" s="173"/>
      <c r="W551" s="140"/>
      <c r="X551" s="140"/>
      <c r="AB551" s="140" t="e">
        <f t="shared" si="62"/>
        <v>#N/A</v>
      </c>
      <c r="AC551" s="140" t="str">
        <f t="shared" si="63"/>
        <v>庄健20170324</v>
      </c>
      <c r="AD551" s="175" t="s">
        <v>570</v>
      </c>
      <c r="AE551" s="175" t="s">
        <v>44</v>
      </c>
      <c r="AF551" s="175" t="s">
        <v>1136</v>
      </c>
      <c r="AG551" s="175" t="s">
        <v>42</v>
      </c>
      <c r="AH551" s="140" t="e">
        <f t="shared" si="64"/>
        <v>#N/A</v>
      </c>
      <c r="AI551" s="140" t="e">
        <f>VLOOKUP(C551,'[1]附件 系统外公开招考机关工作人员专业资格条件'!$H$4:$H$6155,1,0)</f>
        <v>#N/A</v>
      </c>
      <c r="AJ551" s="140" t="e">
        <f>VLOOKUP(D551,'[1]附件 系统外公开招考机关工作人员专业资格条件'!$I$4:$I$6155,1,0)</f>
        <v>#N/A</v>
      </c>
    </row>
    <row r="552" spans="17:36" ht="13.5">
      <c r="Q552" s="171">
        <f t="shared" si="60"/>
        <v>1</v>
      </c>
      <c r="R552" s="172">
        <f t="shared" si="61"/>
        <v>0</v>
      </c>
      <c r="S552" s="140"/>
      <c r="T552" s="140"/>
      <c r="U552" s="140"/>
      <c r="V552" s="173"/>
      <c r="W552" s="140"/>
      <c r="X552" s="140"/>
      <c r="AB552" s="140" t="e">
        <f t="shared" si="62"/>
        <v>#N/A</v>
      </c>
      <c r="AC552" s="140" t="str">
        <f t="shared" si="63"/>
        <v>肖慎光20171023</v>
      </c>
      <c r="AD552" s="175" t="s">
        <v>559</v>
      </c>
      <c r="AE552" s="175" t="s">
        <v>44</v>
      </c>
      <c r="AF552" s="175" t="s">
        <v>247</v>
      </c>
      <c r="AG552" s="175" t="s">
        <v>46</v>
      </c>
      <c r="AH552" s="140" t="e">
        <f t="shared" si="64"/>
        <v>#N/A</v>
      </c>
      <c r="AI552" s="140" t="e">
        <f>VLOOKUP(C552,'[1]附件 系统外公开招考机关工作人员专业资格条件'!$H$4:$H$6155,1,0)</f>
        <v>#N/A</v>
      </c>
      <c r="AJ552" s="140" t="e">
        <f>VLOOKUP(D552,'[1]附件 系统外公开招考机关工作人员专业资格条件'!$I$4:$I$6155,1,0)</f>
        <v>#N/A</v>
      </c>
    </row>
    <row r="553" spans="17:36" ht="13.5">
      <c r="Q553" s="171">
        <f t="shared" si="60"/>
        <v>1</v>
      </c>
      <c r="R553" s="172">
        <f t="shared" si="61"/>
        <v>0</v>
      </c>
      <c r="S553" s="140"/>
      <c r="T553" s="140"/>
      <c r="U553" s="140"/>
      <c r="V553" s="173"/>
      <c r="W553" s="140"/>
      <c r="X553" s="140"/>
      <c r="AB553" s="140" t="e">
        <f t="shared" si="62"/>
        <v>#N/A</v>
      </c>
      <c r="AC553" s="140" t="str">
        <f t="shared" si="63"/>
        <v>贺源龙20171030</v>
      </c>
      <c r="AD553" s="175" t="s">
        <v>1135</v>
      </c>
      <c r="AE553" s="175" t="s">
        <v>44</v>
      </c>
      <c r="AF553" s="175" t="s">
        <v>266</v>
      </c>
      <c r="AG553" s="175" t="s">
        <v>46</v>
      </c>
      <c r="AH553" s="140" t="e">
        <f t="shared" si="64"/>
        <v>#N/A</v>
      </c>
      <c r="AI553" s="140" t="e">
        <f>VLOOKUP(C553,'[1]附件 系统外公开招考机关工作人员专业资格条件'!$H$4:$H$6155,1,0)</f>
        <v>#N/A</v>
      </c>
      <c r="AJ553" s="140" t="e">
        <f>VLOOKUP(D553,'[1]附件 系统外公开招考机关工作人员专业资格条件'!$I$4:$I$6155,1,0)</f>
        <v>#N/A</v>
      </c>
    </row>
    <row r="554" spans="17:36" ht="13.5">
      <c r="Q554" s="171">
        <f t="shared" si="60"/>
        <v>1</v>
      </c>
      <c r="R554" s="172">
        <f t="shared" si="61"/>
        <v>0</v>
      </c>
      <c r="S554" s="140"/>
      <c r="T554" s="140"/>
      <c r="U554" s="140"/>
      <c r="V554" s="173"/>
      <c r="W554" s="140"/>
      <c r="X554" s="140"/>
      <c r="AB554" s="140" t="e">
        <f t="shared" si="62"/>
        <v>#N/A</v>
      </c>
      <c r="AC554" s="140" t="str">
        <f t="shared" si="63"/>
        <v>徐国辉20171122</v>
      </c>
      <c r="AD554" s="175" t="s">
        <v>550</v>
      </c>
      <c r="AE554" s="175" t="s">
        <v>44</v>
      </c>
      <c r="AF554" s="175" t="s">
        <v>171</v>
      </c>
      <c r="AG554" s="175" t="s">
        <v>46</v>
      </c>
      <c r="AH554" s="140" t="e">
        <f t="shared" si="64"/>
        <v>#N/A</v>
      </c>
      <c r="AI554" s="140" t="e">
        <f>VLOOKUP(C554,'[1]附件 系统外公开招考机关工作人员专业资格条件'!$H$4:$H$6155,1,0)</f>
        <v>#N/A</v>
      </c>
      <c r="AJ554" s="140" t="e">
        <f>VLOOKUP(D554,'[1]附件 系统外公开招考机关工作人员专业资格条件'!$I$4:$I$6155,1,0)</f>
        <v>#N/A</v>
      </c>
    </row>
    <row r="555" spans="17:36" ht="13.5">
      <c r="Q555" s="171">
        <f t="shared" si="60"/>
        <v>1</v>
      </c>
      <c r="R555" s="172">
        <f t="shared" si="61"/>
        <v>0</v>
      </c>
      <c r="S555" s="140"/>
      <c r="T555" s="140"/>
      <c r="U555" s="140"/>
      <c r="V555" s="173"/>
      <c r="W555" s="140"/>
      <c r="X555" s="140"/>
      <c r="AB555" s="140" t="e">
        <f t="shared" si="62"/>
        <v>#N/A</v>
      </c>
      <c r="AC555" s="140" t="str">
        <f t="shared" si="63"/>
        <v>杨运秋20171123</v>
      </c>
      <c r="AD555" s="175" t="s">
        <v>1137</v>
      </c>
      <c r="AE555" s="175" t="s">
        <v>122</v>
      </c>
      <c r="AF555" s="175" t="s">
        <v>929</v>
      </c>
      <c r="AG555" s="175" t="s">
        <v>46</v>
      </c>
      <c r="AH555" s="140" t="e">
        <f t="shared" si="64"/>
        <v>#N/A</v>
      </c>
      <c r="AI555" s="140" t="e">
        <f>VLOOKUP(C555,'[1]附件 系统外公开招考机关工作人员专业资格条件'!$H$4:$H$6155,1,0)</f>
        <v>#N/A</v>
      </c>
      <c r="AJ555" s="140" t="e">
        <f>VLOOKUP(D555,'[1]附件 系统外公开招考机关工作人员专业资格条件'!$I$4:$I$6155,1,0)</f>
        <v>#N/A</v>
      </c>
    </row>
    <row r="556" spans="17:36" ht="13.5">
      <c r="Q556" s="171">
        <f t="shared" si="60"/>
        <v>1</v>
      </c>
      <c r="R556" s="172">
        <f t="shared" si="61"/>
        <v>0</v>
      </c>
      <c r="S556" s="140"/>
      <c r="T556" s="140"/>
      <c r="U556" s="140"/>
      <c r="V556" s="173"/>
      <c r="W556" s="140"/>
      <c r="X556" s="140"/>
      <c r="AB556" s="140" t="e">
        <f t="shared" si="62"/>
        <v>#N/A</v>
      </c>
      <c r="AC556" s="140" t="str">
        <f t="shared" si="63"/>
        <v>白祖付20171124</v>
      </c>
      <c r="AD556" s="175" t="s">
        <v>1138</v>
      </c>
      <c r="AE556" s="175" t="s">
        <v>122</v>
      </c>
      <c r="AF556" s="175" t="s">
        <v>214</v>
      </c>
      <c r="AG556" s="175" t="s">
        <v>46</v>
      </c>
      <c r="AH556" s="140" t="e">
        <f t="shared" si="64"/>
        <v>#N/A</v>
      </c>
      <c r="AI556" s="140" t="e">
        <f>VLOOKUP(C556,'[1]附件 系统外公开招考机关工作人员专业资格条件'!$H$4:$H$6155,1,0)</f>
        <v>#N/A</v>
      </c>
      <c r="AJ556" s="140" t="e">
        <f>VLOOKUP(D556,'[1]附件 系统外公开招考机关工作人员专业资格条件'!$I$4:$I$6155,1,0)</f>
        <v>#N/A</v>
      </c>
    </row>
    <row r="557" spans="17:36" ht="13.5">
      <c r="Q557" s="171">
        <f t="shared" si="60"/>
        <v>1</v>
      </c>
      <c r="R557" s="172">
        <f t="shared" si="61"/>
        <v>0</v>
      </c>
      <c r="S557" s="140"/>
      <c r="T557" s="140"/>
      <c r="U557" s="140"/>
      <c r="V557" s="173"/>
      <c r="W557" s="140"/>
      <c r="X557" s="140"/>
      <c r="AB557" s="140" t="e">
        <f t="shared" si="62"/>
        <v>#N/A</v>
      </c>
      <c r="AC557" s="140" t="str">
        <f t="shared" si="63"/>
        <v>王继明20171129</v>
      </c>
      <c r="AD557" s="175" t="s">
        <v>1139</v>
      </c>
      <c r="AE557" s="175" t="s">
        <v>715</v>
      </c>
      <c r="AF557" s="175" t="s">
        <v>800</v>
      </c>
      <c r="AG557" s="175" t="s">
        <v>46</v>
      </c>
      <c r="AH557" s="140" t="e">
        <f t="shared" si="64"/>
        <v>#N/A</v>
      </c>
      <c r="AI557" s="140" t="e">
        <f>VLOOKUP(C557,'[1]附件 系统外公开招考机关工作人员专业资格条件'!$H$4:$H$6155,1,0)</f>
        <v>#N/A</v>
      </c>
      <c r="AJ557" s="140" t="e">
        <f>VLOOKUP(D557,'[1]附件 系统外公开招考机关工作人员专业资格条件'!$I$4:$I$6155,1,0)</f>
        <v>#N/A</v>
      </c>
    </row>
    <row r="558" spans="17:36" ht="13.5">
      <c r="Q558" s="171">
        <f t="shared" si="60"/>
        <v>1</v>
      </c>
      <c r="R558" s="172">
        <f t="shared" si="61"/>
        <v>0</v>
      </c>
      <c r="S558" s="140"/>
      <c r="T558" s="140"/>
      <c r="U558" s="140"/>
      <c r="V558" s="173"/>
      <c r="W558" s="140"/>
      <c r="X558" s="140"/>
      <c r="AB558" s="140" t="e">
        <f t="shared" si="62"/>
        <v>#N/A</v>
      </c>
      <c r="AC558" s="140" t="str">
        <f t="shared" si="63"/>
        <v>黎珍珍20171130</v>
      </c>
      <c r="AD558" s="175" t="s">
        <v>1140</v>
      </c>
      <c r="AE558" s="175" t="s">
        <v>122</v>
      </c>
      <c r="AF558" s="175" t="s">
        <v>911</v>
      </c>
      <c r="AG558" s="175" t="s">
        <v>46</v>
      </c>
      <c r="AH558" s="140" t="e">
        <f t="shared" si="64"/>
        <v>#N/A</v>
      </c>
      <c r="AI558" s="140" t="e">
        <f>VLOOKUP(C558,'[1]附件 系统外公开招考机关工作人员专业资格条件'!$H$4:$H$6155,1,0)</f>
        <v>#N/A</v>
      </c>
      <c r="AJ558" s="140" t="e">
        <f>VLOOKUP(D558,'[1]附件 系统外公开招考机关工作人员专业资格条件'!$I$4:$I$6155,1,0)</f>
        <v>#N/A</v>
      </c>
    </row>
    <row r="559" spans="17:36" ht="13.5">
      <c r="Q559" s="171">
        <f t="shared" si="60"/>
        <v>1</v>
      </c>
      <c r="R559" s="172">
        <f t="shared" si="61"/>
        <v>0</v>
      </c>
      <c r="S559" s="140"/>
      <c r="T559" s="140"/>
      <c r="U559" s="140"/>
      <c r="V559" s="173"/>
      <c r="W559" s="140"/>
      <c r="X559" s="140"/>
      <c r="AB559" s="140" t="e">
        <f t="shared" si="62"/>
        <v>#N/A</v>
      </c>
      <c r="AC559" s="140" t="str">
        <f t="shared" si="63"/>
        <v>陈志才20180111</v>
      </c>
      <c r="AD559" s="175" t="s">
        <v>1141</v>
      </c>
      <c r="AE559" s="175" t="s">
        <v>44</v>
      </c>
      <c r="AF559" s="175" t="s">
        <v>1142</v>
      </c>
      <c r="AG559" s="175" t="s">
        <v>46</v>
      </c>
      <c r="AH559" s="140" t="e">
        <f t="shared" si="64"/>
        <v>#N/A</v>
      </c>
      <c r="AI559" s="140" t="e">
        <f>VLOOKUP(C559,'[1]附件 系统外公开招考机关工作人员专业资格条件'!$H$4:$H$6155,1,0)</f>
        <v>#N/A</v>
      </c>
      <c r="AJ559" s="140" t="e">
        <f>VLOOKUP(D559,'[1]附件 系统外公开招考机关工作人员专业资格条件'!$I$4:$I$6155,1,0)</f>
        <v>#N/A</v>
      </c>
    </row>
    <row r="560" spans="17:36" ht="13.5">
      <c r="Q560" s="171">
        <f t="shared" si="60"/>
        <v>1</v>
      </c>
      <c r="R560" s="172">
        <f t="shared" si="61"/>
        <v>0</v>
      </c>
      <c r="S560" s="140"/>
      <c r="T560" s="140"/>
      <c r="U560" s="140"/>
      <c r="V560" s="173"/>
      <c r="W560" s="140"/>
      <c r="X560" s="140"/>
      <c r="AB560" s="140" t="e">
        <f t="shared" si="62"/>
        <v>#N/A</v>
      </c>
      <c r="AC560" s="140" t="str">
        <f t="shared" si="63"/>
        <v>朱晓玲20180125</v>
      </c>
      <c r="AD560" s="175" t="s">
        <v>1143</v>
      </c>
      <c r="AE560" s="175" t="s">
        <v>44</v>
      </c>
      <c r="AF560" s="175" t="s">
        <v>1144</v>
      </c>
      <c r="AG560" s="175" t="s">
        <v>46</v>
      </c>
      <c r="AH560" s="140" t="e">
        <f t="shared" si="64"/>
        <v>#N/A</v>
      </c>
      <c r="AI560" s="140" t="e">
        <f>VLOOKUP(C560,'[1]附件 系统外公开招考机关工作人员专业资格条件'!$H$4:$H$6155,1,0)</f>
        <v>#N/A</v>
      </c>
      <c r="AJ560" s="140" t="e">
        <f>VLOOKUP(D560,'[1]附件 系统外公开招考机关工作人员专业资格条件'!$I$4:$I$6155,1,0)</f>
        <v>#N/A</v>
      </c>
    </row>
    <row r="561" spans="17:36" ht="13.5">
      <c r="Q561" s="171">
        <f t="shared" si="60"/>
        <v>1</v>
      </c>
      <c r="R561" s="172">
        <f t="shared" si="61"/>
        <v>0</v>
      </c>
      <c r="S561" s="140"/>
      <c r="T561" s="140"/>
      <c r="U561" s="140"/>
      <c r="V561" s="173"/>
      <c r="W561" s="140"/>
      <c r="X561" s="140"/>
      <c r="AB561" s="140" t="e">
        <f t="shared" si="62"/>
        <v>#N/A</v>
      </c>
      <c r="AC561" s="140" t="str">
        <f t="shared" si="63"/>
        <v>黄爱华20161028</v>
      </c>
      <c r="AD561" s="175" t="s">
        <v>1145</v>
      </c>
      <c r="AE561" s="175" t="s">
        <v>44</v>
      </c>
      <c r="AF561" s="175" t="s">
        <v>812</v>
      </c>
      <c r="AG561" s="175" t="s">
        <v>46</v>
      </c>
      <c r="AH561" s="140" t="e">
        <f t="shared" si="64"/>
        <v>#N/A</v>
      </c>
      <c r="AI561" s="140" t="e">
        <f>VLOOKUP(C561,'[1]附件 系统外公开招考机关工作人员专业资格条件'!$H$4:$H$6155,1,0)</f>
        <v>#N/A</v>
      </c>
      <c r="AJ561" s="140" t="e">
        <f>VLOOKUP(D561,'[1]附件 系统外公开招考机关工作人员专业资格条件'!$I$4:$I$6155,1,0)</f>
        <v>#N/A</v>
      </c>
    </row>
    <row r="562" spans="17:36" ht="13.5">
      <c r="Q562" s="171">
        <f t="shared" si="60"/>
        <v>1</v>
      </c>
      <c r="R562" s="172">
        <f t="shared" si="61"/>
        <v>0</v>
      </c>
      <c r="S562" s="140"/>
      <c r="T562" s="140"/>
      <c r="U562" s="140"/>
      <c r="V562" s="173"/>
      <c r="W562" s="140"/>
      <c r="X562" s="140"/>
      <c r="AB562" s="140" t="e">
        <f t="shared" si="62"/>
        <v>#N/A</v>
      </c>
      <c r="AC562" s="140" t="str">
        <f t="shared" si="63"/>
        <v>谢昌文20170512</v>
      </c>
      <c r="AD562" s="175" t="s">
        <v>1146</v>
      </c>
      <c r="AE562" s="175" t="s">
        <v>122</v>
      </c>
      <c r="AF562" s="175" t="s">
        <v>1147</v>
      </c>
      <c r="AG562" s="175" t="s">
        <v>42</v>
      </c>
      <c r="AH562" s="140" t="e">
        <f t="shared" si="64"/>
        <v>#N/A</v>
      </c>
      <c r="AI562" s="140" t="e">
        <f>VLOOKUP(C562,'[1]附件 系统外公开招考机关工作人员专业资格条件'!$H$4:$H$6155,1,0)</f>
        <v>#N/A</v>
      </c>
      <c r="AJ562" s="140" t="e">
        <f>VLOOKUP(D562,'[1]附件 系统外公开招考机关工作人员专业资格条件'!$I$4:$I$6155,1,0)</f>
        <v>#N/A</v>
      </c>
    </row>
    <row r="563" spans="17:36" ht="13.5">
      <c r="Q563" s="171">
        <f t="shared" si="60"/>
        <v>1</v>
      </c>
      <c r="R563" s="172">
        <f t="shared" si="61"/>
        <v>0</v>
      </c>
      <c r="S563" s="140"/>
      <c r="T563" s="140"/>
      <c r="U563" s="140"/>
      <c r="V563" s="173"/>
      <c r="W563" s="140"/>
      <c r="X563" s="140"/>
      <c r="AB563" s="140" t="e">
        <f t="shared" si="62"/>
        <v>#N/A</v>
      </c>
      <c r="AC563" s="140" t="str">
        <f t="shared" si="63"/>
        <v>陈佩云20171125</v>
      </c>
      <c r="AD563" s="175" t="s">
        <v>1148</v>
      </c>
      <c r="AE563" s="175" t="s">
        <v>122</v>
      </c>
      <c r="AF563" s="175" t="s">
        <v>1149</v>
      </c>
      <c r="AG563" s="175" t="s">
        <v>46</v>
      </c>
      <c r="AH563" s="140" t="e">
        <f t="shared" si="64"/>
        <v>#N/A</v>
      </c>
      <c r="AI563" s="140" t="e">
        <f>VLOOKUP(C563,'[1]附件 系统外公开招考机关工作人员专业资格条件'!$H$4:$H$6155,1,0)</f>
        <v>#N/A</v>
      </c>
      <c r="AJ563" s="140" t="e">
        <f>VLOOKUP(D563,'[1]附件 系统外公开招考机关工作人员专业资格条件'!$I$4:$I$6155,1,0)</f>
        <v>#N/A</v>
      </c>
    </row>
    <row r="564" spans="17:36" ht="13.5">
      <c r="Q564" s="171">
        <f t="shared" si="60"/>
        <v>1</v>
      </c>
      <c r="R564" s="172">
        <f t="shared" si="61"/>
        <v>0</v>
      </c>
      <c r="S564" s="140"/>
      <c r="T564" s="140"/>
      <c r="U564" s="140"/>
      <c r="V564" s="173"/>
      <c r="W564" s="140"/>
      <c r="X564" s="140"/>
      <c r="AB564" s="140" t="e">
        <f t="shared" si="62"/>
        <v>#N/A</v>
      </c>
      <c r="AC564" s="140" t="str">
        <f t="shared" si="63"/>
        <v>向小青20171127</v>
      </c>
      <c r="AD564" s="175" t="s">
        <v>1150</v>
      </c>
      <c r="AE564" s="175" t="s">
        <v>122</v>
      </c>
      <c r="AF564" s="175" t="s">
        <v>798</v>
      </c>
      <c r="AG564" s="175" t="s">
        <v>46</v>
      </c>
      <c r="AH564" s="140" t="e">
        <f t="shared" si="64"/>
        <v>#N/A</v>
      </c>
      <c r="AI564" s="140" t="e">
        <f>VLOOKUP(C564,'[1]附件 系统外公开招考机关工作人员专业资格条件'!$H$4:$H$6155,1,0)</f>
        <v>#N/A</v>
      </c>
      <c r="AJ564" s="140" t="e">
        <f>VLOOKUP(D564,'[1]附件 系统外公开招考机关工作人员专业资格条件'!$I$4:$I$6155,1,0)</f>
        <v>#N/A</v>
      </c>
    </row>
    <row r="565" spans="17:36" ht="13.5">
      <c r="Q565" s="171">
        <f t="shared" si="60"/>
        <v>1</v>
      </c>
      <c r="R565" s="172">
        <f t="shared" si="61"/>
        <v>0</v>
      </c>
      <c r="S565" s="140"/>
      <c r="T565" s="140"/>
      <c r="U565" s="140"/>
      <c r="V565" s="173"/>
      <c r="W565" s="140"/>
      <c r="X565" s="140"/>
      <c r="AB565" s="140" t="e">
        <f t="shared" si="62"/>
        <v>#N/A</v>
      </c>
      <c r="AC565" s="140" t="str">
        <f t="shared" si="63"/>
        <v>戴作香20171128</v>
      </c>
      <c r="AD565" s="175" t="s">
        <v>1151</v>
      </c>
      <c r="AE565" s="175" t="s">
        <v>122</v>
      </c>
      <c r="AF565" s="175" t="s">
        <v>851</v>
      </c>
      <c r="AG565" s="175" t="s">
        <v>46</v>
      </c>
      <c r="AH565" s="140" t="e">
        <f t="shared" si="64"/>
        <v>#N/A</v>
      </c>
      <c r="AI565" s="140" t="e">
        <f>VLOOKUP(C565,'[1]附件 系统外公开招考机关工作人员专业资格条件'!$H$4:$H$6155,1,0)</f>
        <v>#N/A</v>
      </c>
      <c r="AJ565" s="140" t="e">
        <f>VLOOKUP(D565,'[1]附件 系统外公开招考机关工作人员专业资格条件'!$I$4:$I$6155,1,0)</f>
        <v>#N/A</v>
      </c>
    </row>
    <row r="566" spans="17:36" ht="13.5">
      <c r="Q566" s="171">
        <f t="shared" si="60"/>
        <v>1</v>
      </c>
      <c r="R566" s="172">
        <f t="shared" si="61"/>
        <v>0</v>
      </c>
      <c r="S566" s="140"/>
      <c r="T566" s="140"/>
      <c r="U566" s="140"/>
      <c r="V566" s="173"/>
      <c r="W566" s="140"/>
      <c r="X566" s="140"/>
      <c r="AB566" s="140" t="e">
        <f t="shared" si="62"/>
        <v>#N/A</v>
      </c>
      <c r="AC566" s="140" t="str">
        <f t="shared" si="63"/>
        <v>曾春英20171129</v>
      </c>
      <c r="AD566" s="175" t="s">
        <v>1152</v>
      </c>
      <c r="AE566" s="175" t="s">
        <v>122</v>
      </c>
      <c r="AF566" s="175" t="s">
        <v>800</v>
      </c>
      <c r="AG566" s="175" t="s">
        <v>46</v>
      </c>
      <c r="AH566" s="140" t="e">
        <f t="shared" si="64"/>
        <v>#N/A</v>
      </c>
      <c r="AI566" s="140" t="e">
        <f>VLOOKUP(C566,'[1]附件 系统外公开招考机关工作人员专业资格条件'!$H$4:$H$6155,1,0)</f>
        <v>#N/A</v>
      </c>
      <c r="AJ566" s="140" t="e">
        <f>VLOOKUP(D566,'[1]附件 系统外公开招考机关工作人员专业资格条件'!$I$4:$I$6155,1,0)</f>
        <v>#N/A</v>
      </c>
    </row>
    <row r="567" spans="17:36" ht="13.5">
      <c r="Q567" s="171">
        <f t="shared" si="60"/>
        <v>1</v>
      </c>
      <c r="R567" s="172">
        <f t="shared" si="61"/>
        <v>0</v>
      </c>
      <c r="S567" s="140"/>
      <c r="T567" s="140"/>
      <c r="U567" s="140"/>
      <c r="V567" s="173"/>
      <c r="W567" s="140"/>
      <c r="X567" s="140"/>
      <c r="AB567" s="140" t="e">
        <f t="shared" si="62"/>
        <v>#N/A</v>
      </c>
      <c r="AC567" s="140" t="str">
        <f t="shared" si="63"/>
        <v>涂世华20190124</v>
      </c>
      <c r="AD567" s="175" t="s">
        <v>1153</v>
      </c>
      <c r="AE567" s="175" t="s">
        <v>122</v>
      </c>
      <c r="AF567" s="175" t="s">
        <v>1154</v>
      </c>
      <c r="AG567" s="175" t="s">
        <v>46</v>
      </c>
      <c r="AH567" s="140" t="e">
        <f t="shared" si="64"/>
        <v>#N/A</v>
      </c>
      <c r="AI567" s="140" t="e">
        <f>VLOOKUP(C567,'[1]附件 系统外公开招考机关工作人员专业资格条件'!$H$4:$H$6155,1,0)</f>
        <v>#N/A</v>
      </c>
      <c r="AJ567" s="140" t="e">
        <f>VLOOKUP(D567,'[1]附件 系统外公开招考机关工作人员专业资格条件'!$I$4:$I$6155,1,0)</f>
        <v>#N/A</v>
      </c>
    </row>
    <row r="568" spans="17:36" ht="13.5">
      <c r="Q568" s="171">
        <f t="shared" si="60"/>
        <v>1</v>
      </c>
      <c r="R568" s="172">
        <f t="shared" si="61"/>
        <v>0</v>
      </c>
      <c r="S568" s="140"/>
      <c r="T568" s="140"/>
      <c r="U568" s="140"/>
      <c r="V568" s="173"/>
      <c r="W568" s="140"/>
      <c r="X568" s="140"/>
      <c r="AB568" s="140" t="e">
        <f t="shared" si="62"/>
        <v>#N/A</v>
      </c>
      <c r="AC568" s="140" t="str">
        <f t="shared" si="63"/>
        <v>李大芳20190301</v>
      </c>
      <c r="AD568" s="175" t="s">
        <v>554</v>
      </c>
      <c r="AE568" s="175" t="s">
        <v>44</v>
      </c>
      <c r="AF568" s="175" t="s">
        <v>1155</v>
      </c>
      <c r="AG568" s="175" t="s">
        <v>46</v>
      </c>
      <c r="AH568" s="140" t="e">
        <f t="shared" si="64"/>
        <v>#N/A</v>
      </c>
      <c r="AI568" s="140" t="e">
        <f>VLOOKUP(C568,'[1]附件 系统外公开招考机关工作人员专业资格条件'!$H$4:$H$6155,1,0)</f>
        <v>#N/A</v>
      </c>
      <c r="AJ568" s="140" t="e">
        <f>VLOOKUP(D568,'[1]附件 系统外公开招考机关工作人员专业资格条件'!$I$4:$I$6155,1,0)</f>
        <v>#N/A</v>
      </c>
    </row>
    <row r="569" spans="17:36" ht="13.5">
      <c r="Q569" s="171">
        <f t="shared" si="60"/>
        <v>1</v>
      </c>
      <c r="R569" s="172">
        <f t="shared" si="61"/>
        <v>0</v>
      </c>
      <c r="S569" s="140"/>
      <c r="T569" s="140"/>
      <c r="U569" s="140"/>
      <c r="V569" s="173"/>
      <c r="W569" s="140"/>
      <c r="X569" s="140"/>
      <c r="AB569" s="140" t="e">
        <f t="shared" si="62"/>
        <v>#N/A</v>
      </c>
      <c r="AC569" s="140" t="str">
        <f t="shared" si="63"/>
        <v>涂世华20170519</v>
      </c>
      <c r="AD569" s="175" t="s">
        <v>1153</v>
      </c>
      <c r="AE569" s="175" t="s">
        <v>122</v>
      </c>
      <c r="AF569" s="175" t="s">
        <v>123</v>
      </c>
      <c r="AG569" s="175" t="s">
        <v>42</v>
      </c>
      <c r="AH569" s="140" t="e">
        <f t="shared" si="64"/>
        <v>#N/A</v>
      </c>
      <c r="AI569" s="140" t="e">
        <f>VLOOKUP(C569,'[1]附件 系统外公开招考机关工作人员专业资格条件'!$H$4:$H$6155,1,0)</f>
        <v>#N/A</v>
      </c>
      <c r="AJ569" s="140" t="e">
        <f>VLOOKUP(D569,'[1]附件 系统外公开招考机关工作人员专业资格条件'!$I$4:$I$6155,1,0)</f>
        <v>#N/A</v>
      </c>
    </row>
    <row r="570" spans="17:36" ht="13.5">
      <c r="Q570" s="171">
        <f t="shared" si="60"/>
        <v>1</v>
      </c>
      <c r="R570" s="172">
        <f t="shared" si="61"/>
        <v>0</v>
      </c>
      <c r="S570" s="140"/>
      <c r="T570" s="140"/>
      <c r="U570" s="140"/>
      <c r="V570" s="173"/>
      <c r="W570" s="140"/>
      <c r="X570" s="140"/>
      <c r="AB570" s="140" t="e">
        <f t="shared" si="62"/>
        <v>#N/A</v>
      </c>
      <c r="AC570" s="140" t="str">
        <f t="shared" si="63"/>
        <v>马帅20160922</v>
      </c>
      <c r="AD570" s="175" t="s">
        <v>1156</v>
      </c>
      <c r="AE570" s="175" t="s">
        <v>641</v>
      </c>
      <c r="AF570" s="175" t="s">
        <v>1157</v>
      </c>
      <c r="AG570" s="175" t="s">
        <v>46</v>
      </c>
      <c r="AH570" s="140" t="e">
        <f t="shared" si="64"/>
        <v>#N/A</v>
      </c>
      <c r="AI570" s="140" t="e">
        <f>VLOOKUP(C570,'[1]附件 系统外公开招考机关工作人员专业资格条件'!$H$4:$H$6155,1,0)</f>
        <v>#N/A</v>
      </c>
      <c r="AJ570" s="140" t="e">
        <f>VLOOKUP(D570,'[1]附件 系统外公开招考机关工作人员专业资格条件'!$I$4:$I$6155,1,0)</f>
        <v>#N/A</v>
      </c>
    </row>
    <row r="571" spans="17:36" ht="13.5">
      <c r="Q571" s="171">
        <f t="shared" si="60"/>
        <v>1</v>
      </c>
      <c r="R571" s="172">
        <f t="shared" si="61"/>
        <v>0</v>
      </c>
      <c r="S571" s="140"/>
      <c r="T571" s="140"/>
      <c r="U571" s="140"/>
      <c r="V571" s="173"/>
      <c r="W571" s="140"/>
      <c r="X571" s="140"/>
      <c r="AB571" s="140" t="e">
        <f t="shared" si="62"/>
        <v>#N/A</v>
      </c>
      <c r="AC571" s="140" t="str">
        <f t="shared" si="63"/>
        <v>李葵香20161123</v>
      </c>
      <c r="AD571" s="175" t="s">
        <v>1158</v>
      </c>
      <c r="AE571" s="175" t="s">
        <v>44</v>
      </c>
      <c r="AF571" s="175" t="s">
        <v>878</v>
      </c>
      <c r="AG571" s="175" t="s">
        <v>42</v>
      </c>
      <c r="AH571" s="140" t="e">
        <f t="shared" si="64"/>
        <v>#N/A</v>
      </c>
      <c r="AI571" s="140" t="e">
        <f>VLOOKUP(C571,'[1]附件 系统外公开招考机关工作人员专业资格条件'!$H$4:$H$6155,1,0)</f>
        <v>#N/A</v>
      </c>
      <c r="AJ571" s="140" t="e">
        <f>VLOOKUP(D571,'[1]附件 系统外公开招考机关工作人员专业资格条件'!$I$4:$I$6155,1,0)</f>
        <v>#N/A</v>
      </c>
    </row>
    <row r="572" spans="17:36" ht="13.5">
      <c r="Q572" s="171">
        <f t="shared" si="60"/>
        <v>1</v>
      </c>
      <c r="R572" s="172">
        <f t="shared" si="61"/>
        <v>0</v>
      </c>
      <c r="S572" s="140"/>
      <c r="T572" s="140"/>
      <c r="U572" s="140"/>
      <c r="V572" s="173"/>
      <c r="W572" s="140"/>
      <c r="X572" s="140"/>
      <c r="AB572" s="140" t="e">
        <f t="shared" si="62"/>
        <v>#N/A</v>
      </c>
      <c r="AC572" s="140" t="str">
        <f t="shared" si="63"/>
        <v>李大霞20161123</v>
      </c>
      <c r="AD572" s="175" t="s">
        <v>1159</v>
      </c>
      <c r="AE572" s="175" t="s">
        <v>44</v>
      </c>
      <c r="AF572" s="175" t="s">
        <v>878</v>
      </c>
      <c r="AG572" s="175" t="s">
        <v>42</v>
      </c>
      <c r="AH572" s="140" t="e">
        <f t="shared" si="64"/>
        <v>#N/A</v>
      </c>
      <c r="AI572" s="140" t="e">
        <f>VLOOKUP(C572,'[1]附件 系统外公开招考机关工作人员专业资格条件'!$H$4:$H$6155,1,0)</f>
        <v>#N/A</v>
      </c>
      <c r="AJ572" s="140" t="e">
        <f>VLOOKUP(D572,'[1]附件 系统外公开招考机关工作人员专业资格条件'!$I$4:$I$6155,1,0)</f>
        <v>#N/A</v>
      </c>
    </row>
    <row r="573" spans="17:36" ht="13.5">
      <c r="Q573" s="171">
        <f t="shared" si="60"/>
        <v>1</v>
      </c>
      <c r="R573" s="172">
        <f t="shared" si="61"/>
        <v>0</v>
      </c>
      <c r="S573" s="140"/>
      <c r="T573" s="140"/>
      <c r="U573" s="140"/>
      <c r="V573" s="173"/>
      <c r="W573" s="140"/>
      <c r="X573" s="140"/>
      <c r="AB573" s="140" t="e">
        <f t="shared" si="62"/>
        <v>#N/A</v>
      </c>
      <c r="AC573" s="140" t="str">
        <f t="shared" si="63"/>
        <v>胡知音20161124</v>
      </c>
      <c r="AD573" s="175" t="s">
        <v>1160</v>
      </c>
      <c r="AE573" s="175" t="s">
        <v>44</v>
      </c>
      <c r="AF573" s="175" t="s">
        <v>706</v>
      </c>
      <c r="AG573" s="175" t="s">
        <v>42</v>
      </c>
      <c r="AH573" s="140" t="e">
        <f t="shared" si="64"/>
        <v>#N/A</v>
      </c>
      <c r="AI573" s="140" t="e">
        <f>VLOOKUP(C573,'[1]附件 系统外公开招考机关工作人员专业资格条件'!$H$4:$H$6155,1,0)</f>
        <v>#N/A</v>
      </c>
      <c r="AJ573" s="140" t="e">
        <f>VLOOKUP(D573,'[1]附件 系统外公开招考机关工作人员专业资格条件'!$I$4:$I$6155,1,0)</f>
        <v>#N/A</v>
      </c>
    </row>
    <row r="574" spans="17:36" ht="13.5">
      <c r="Q574" s="171">
        <f t="shared" si="60"/>
        <v>1</v>
      </c>
      <c r="R574" s="172">
        <f t="shared" si="61"/>
        <v>0</v>
      </c>
      <c r="S574" s="140"/>
      <c r="T574" s="140"/>
      <c r="U574" s="140"/>
      <c r="V574" s="173"/>
      <c r="W574" s="140"/>
      <c r="X574" s="140"/>
      <c r="AB574" s="140" t="e">
        <f t="shared" si="62"/>
        <v>#N/A</v>
      </c>
      <c r="AC574" s="140" t="str">
        <f t="shared" si="63"/>
        <v>李再元20161128</v>
      </c>
      <c r="AD574" s="175" t="s">
        <v>1161</v>
      </c>
      <c r="AE574" s="175" t="s">
        <v>44</v>
      </c>
      <c r="AF574" s="175" t="s">
        <v>361</v>
      </c>
      <c r="AG574" s="175" t="s">
        <v>42</v>
      </c>
      <c r="AH574" s="140" t="e">
        <f t="shared" si="64"/>
        <v>#N/A</v>
      </c>
      <c r="AI574" s="140" t="e">
        <f>VLOOKUP(C574,'[1]附件 系统外公开招考机关工作人员专业资格条件'!$H$4:$H$6155,1,0)</f>
        <v>#N/A</v>
      </c>
      <c r="AJ574" s="140" t="e">
        <f>VLOOKUP(D574,'[1]附件 系统外公开招考机关工作人员专业资格条件'!$I$4:$I$6155,1,0)</f>
        <v>#N/A</v>
      </c>
    </row>
    <row r="575" spans="17:36" ht="13.5">
      <c r="Q575" s="171">
        <f t="shared" si="60"/>
        <v>1</v>
      </c>
      <c r="R575" s="172">
        <f t="shared" si="61"/>
        <v>0</v>
      </c>
      <c r="S575" s="140"/>
      <c r="T575" s="140"/>
      <c r="U575" s="140"/>
      <c r="V575" s="173"/>
      <c r="W575" s="140"/>
      <c r="X575" s="140"/>
      <c r="AB575" s="140" t="e">
        <f t="shared" si="62"/>
        <v>#N/A</v>
      </c>
      <c r="AC575" s="140" t="str">
        <f t="shared" si="63"/>
        <v>江元秀20161128</v>
      </c>
      <c r="AD575" s="175" t="s">
        <v>573</v>
      </c>
      <c r="AE575" s="175" t="s">
        <v>44</v>
      </c>
      <c r="AF575" s="175" t="s">
        <v>361</v>
      </c>
      <c r="AG575" s="175" t="s">
        <v>42</v>
      </c>
      <c r="AH575" s="140" t="e">
        <f t="shared" si="64"/>
        <v>#N/A</v>
      </c>
      <c r="AI575" s="140" t="e">
        <f>VLOOKUP(C575,'[1]附件 系统外公开招考机关工作人员专业资格条件'!$H$4:$H$6155,1,0)</f>
        <v>#N/A</v>
      </c>
      <c r="AJ575" s="140" t="e">
        <f>VLOOKUP(D575,'[1]附件 系统外公开招考机关工作人员专业资格条件'!$I$4:$I$6155,1,0)</f>
        <v>#N/A</v>
      </c>
    </row>
    <row r="576" spans="17:36" ht="13.5">
      <c r="Q576" s="171">
        <f aca="true" t="shared" si="65" ref="Q576:Q639">J576-I576+1</f>
        <v>1</v>
      </c>
      <c r="R576" s="172">
        <f aca="true" t="shared" si="66" ref="R576:R639">E576*K576*L576/36500</f>
        <v>0</v>
      </c>
      <c r="S576" s="140"/>
      <c r="T576" s="140"/>
      <c r="U576" s="140"/>
      <c r="V576" s="173"/>
      <c r="W576" s="140"/>
      <c r="X576" s="140"/>
      <c r="AB576" s="140" t="e">
        <f aca="true" t="shared" si="67" ref="AB576:AB639">VLOOKUP(AA576,AC576:AE1433,3,0)</f>
        <v>#N/A</v>
      </c>
      <c r="AC576" s="140" t="str">
        <f aca="true" t="shared" si="68" ref="AC576:AC639">AD576&amp;AF576</f>
        <v>郑金莲20161129</v>
      </c>
      <c r="AD576" s="175" t="s">
        <v>577</v>
      </c>
      <c r="AE576" s="175" t="s">
        <v>44</v>
      </c>
      <c r="AF576" s="175" t="s">
        <v>1118</v>
      </c>
      <c r="AG576" s="175" t="s">
        <v>42</v>
      </c>
      <c r="AH576" s="140" t="e">
        <f aca="true" t="shared" si="69" ref="AH576:AH639">VLOOKUP(AA576,AC576:AG1433,5,0)</f>
        <v>#N/A</v>
      </c>
      <c r="AI576" s="140" t="e">
        <f>VLOOKUP(C576,'[1]附件 系统外公开招考机关工作人员专业资格条件'!$H$4:$H$6155,1,0)</f>
        <v>#N/A</v>
      </c>
      <c r="AJ576" s="140" t="e">
        <f>VLOOKUP(D576,'[1]附件 系统外公开招考机关工作人员专业资格条件'!$I$4:$I$6155,1,0)</f>
        <v>#N/A</v>
      </c>
    </row>
    <row r="577" spans="17:36" ht="13.5">
      <c r="Q577" s="171">
        <f t="shared" si="65"/>
        <v>1</v>
      </c>
      <c r="R577" s="172">
        <f t="shared" si="66"/>
        <v>0</v>
      </c>
      <c r="S577" s="140"/>
      <c r="T577" s="140"/>
      <c r="U577" s="140"/>
      <c r="V577" s="173"/>
      <c r="W577" s="140"/>
      <c r="X577" s="140"/>
      <c r="AB577" s="140" t="e">
        <f t="shared" si="67"/>
        <v>#N/A</v>
      </c>
      <c r="AC577" s="140" t="str">
        <f t="shared" si="68"/>
        <v>江汉平20161129</v>
      </c>
      <c r="AD577" s="175" t="s">
        <v>1162</v>
      </c>
      <c r="AE577" s="175" t="s">
        <v>44</v>
      </c>
      <c r="AF577" s="175" t="s">
        <v>1118</v>
      </c>
      <c r="AG577" s="175" t="s">
        <v>42</v>
      </c>
      <c r="AH577" s="140" t="e">
        <f t="shared" si="69"/>
        <v>#N/A</v>
      </c>
      <c r="AI577" s="140" t="e">
        <f>VLOOKUP(C577,'[1]附件 系统外公开招考机关工作人员专业资格条件'!$H$4:$H$6155,1,0)</f>
        <v>#N/A</v>
      </c>
      <c r="AJ577" s="140" t="e">
        <f>VLOOKUP(D577,'[1]附件 系统外公开招考机关工作人员专业资格条件'!$I$4:$I$6155,1,0)</f>
        <v>#N/A</v>
      </c>
    </row>
    <row r="578" spans="17:36" ht="13.5">
      <c r="Q578" s="171">
        <f t="shared" si="65"/>
        <v>1</v>
      </c>
      <c r="R578" s="172">
        <f t="shared" si="66"/>
        <v>0</v>
      </c>
      <c r="S578" s="140"/>
      <c r="T578" s="140"/>
      <c r="U578" s="140"/>
      <c r="V578" s="173"/>
      <c r="W578" s="140"/>
      <c r="X578" s="140"/>
      <c r="AB578" s="140" t="e">
        <f t="shared" si="67"/>
        <v>#N/A</v>
      </c>
      <c r="AC578" s="140" t="str">
        <f t="shared" si="68"/>
        <v>叶军华20161129</v>
      </c>
      <c r="AD578" s="175" t="s">
        <v>1163</v>
      </c>
      <c r="AE578" s="175" t="s">
        <v>44</v>
      </c>
      <c r="AF578" s="175" t="s">
        <v>1118</v>
      </c>
      <c r="AG578" s="175" t="s">
        <v>46</v>
      </c>
      <c r="AH578" s="140" t="e">
        <f t="shared" si="69"/>
        <v>#N/A</v>
      </c>
      <c r="AI578" s="140" t="e">
        <f>VLOOKUP(C578,'[1]附件 系统外公开招考机关工作人员专业资格条件'!$H$4:$H$6155,1,0)</f>
        <v>#N/A</v>
      </c>
      <c r="AJ578" s="140" t="e">
        <f>VLOOKUP(D578,'[1]附件 系统外公开招考机关工作人员专业资格条件'!$I$4:$I$6155,1,0)</f>
        <v>#N/A</v>
      </c>
    </row>
    <row r="579" spans="17:36" ht="13.5">
      <c r="Q579" s="171">
        <f t="shared" si="65"/>
        <v>1</v>
      </c>
      <c r="R579" s="172">
        <f t="shared" si="66"/>
        <v>0</v>
      </c>
      <c r="S579" s="140"/>
      <c r="T579" s="140"/>
      <c r="U579" s="140"/>
      <c r="V579" s="173"/>
      <c r="W579" s="140"/>
      <c r="X579" s="140"/>
      <c r="AB579" s="140" t="e">
        <f t="shared" si="67"/>
        <v>#N/A</v>
      </c>
      <c r="AC579" s="140" t="str">
        <f t="shared" si="68"/>
        <v>张喜洪20161129</v>
      </c>
      <c r="AD579" s="175" t="s">
        <v>1164</v>
      </c>
      <c r="AE579" s="175" t="s">
        <v>44</v>
      </c>
      <c r="AF579" s="175" t="s">
        <v>1118</v>
      </c>
      <c r="AG579" s="175" t="s">
        <v>42</v>
      </c>
      <c r="AH579" s="140" t="e">
        <f t="shared" si="69"/>
        <v>#N/A</v>
      </c>
      <c r="AI579" s="140" t="e">
        <f>VLOOKUP(C579,'[1]附件 系统外公开招考机关工作人员专业资格条件'!$H$4:$H$6155,1,0)</f>
        <v>#N/A</v>
      </c>
      <c r="AJ579" s="140" t="e">
        <f>VLOOKUP(D579,'[1]附件 系统外公开招考机关工作人员专业资格条件'!$I$4:$I$6155,1,0)</f>
        <v>#N/A</v>
      </c>
    </row>
    <row r="580" spans="17:36" ht="13.5">
      <c r="Q580" s="171">
        <f t="shared" si="65"/>
        <v>1</v>
      </c>
      <c r="R580" s="172">
        <f t="shared" si="66"/>
        <v>0</v>
      </c>
      <c r="S580" s="140"/>
      <c r="T580" s="140"/>
      <c r="U580" s="140"/>
      <c r="V580" s="173"/>
      <c r="W580" s="140"/>
      <c r="X580" s="140"/>
      <c r="AB580" s="140" t="e">
        <f t="shared" si="67"/>
        <v>#N/A</v>
      </c>
      <c r="AC580" s="140" t="str">
        <f t="shared" si="68"/>
        <v>胡凯波20161130</v>
      </c>
      <c r="AD580" s="175" t="s">
        <v>1165</v>
      </c>
      <c r="AE580" s="175" t="s">
        <v>44</v>
      </c>
      <c r="AF580" s="175" t="s">
        <v>387</v>
      </c>
      <c r="AG580" s="175" t="s">
        <v>42</v>
      </c>
      <c r="AH580" s="140" t="e">
        <f t="shared" si="69"/>
        <v>#N/A</v>
      </c>
      <c r="AI580" s="140" t="e">
        <f>VLOOKUP(C580,'[1]附件 系统外公开招考机关工作人员专业资格条件'!$H$4:$H$6155,1,0)</f>
        <v>#N/A</v>
      </c>
      <c r="AJ580" s="140" t="e">
        <f>VLOOKUP(D580,'[1]附件 系统外公开招考机关工作人员专业资格条件'!$I$4:$I$6155,1,0)</f>
        <v>#N/A</v>
      </c>
    </row>
    <row r="581" spans="17:36" ht="13.5">
      <c r="Q581" s="171">
        <f t="shared" si="65"/>
        <v>1</v>
      </c>
      <c r="R581" s="172">
        <f t="shared" si="66"/>
        <v>0</v>
      </c>
      <c r="S581" s="140"/>
      <c r="T581" s="140"/>
      <c r="U581" s="140"/>
      <c r="V581" s="173"/>
      <c r="W581" s="140"/>
      <c r="X581" s="140"/>
      <c r="AB581" s="140" t="e">
        <f t="shared" si="67"/>
        <v>#N/A</v>
      </c>
      <c r="AC581" s="140" t="str">
        <f t="shared" si="68"/>
        <v>李大芳20161130</v>
      </c>
      <c r="AD581" s="175" t="s">
        <v>554</v>
      </c>
      <c r="AE581" s="175" t="s">
        <v>44</v>
      </c>
      <c r="AF581" s="175" t="s">
        <v>387</v>
      </c>
      <c r="AG581" s="175" t="s">
        <v>42</v>
      </c>
      <c r="AH581" s="140" t="e">
        <f t="shared" si="69"/>
        <v>#N/A</v>
      </c>
      <c r="AI581" s="140" t="e">
        <f>VLOOKUP(C581,'[1]附件 系统外公开招考机关工作人员专业资格条件'!$H$4:$H$6155,1,0)</f>
        <v>#N/A</v>
      </c>
      <c r="AJ581" s="140" t="e">
        <f>VLOOKUP(D581,'[1]附件 系统外公开招考机关工作人员专业资格条件'!$I$4:$I$6155,1,0)</f>
        <v>#N/A</v>
      </c>
    </row>
    <row r="582" spans="17:36" ht="13.5">
      <c r="Q582" s="171">
        <f t="shared" si="65"/>
        <v>1</v>
      </c>
      <c r="R582" s="172">
        <f t="shared" si="66"/>
        <v>0</v>
      </c>
      <c r="S582" s="140"/>
      <c r="T582" s="140"/>
      <c r="U582" s="140"/>
      <c r="V582" s="173"/>
      <c r="W582" s="140"/>
      <c r="X582" s="140"/>
      <c r="AB582" s="140" t="e">
        <f t="shared" si="67"/>
        <v>#N/A</v>
      </c>
      <c r="AC582" s="140" t="str">
        <f t="shared" si="68"/>
        <v>李门祥20161130</v>
      </c>
      <c r="AD582" s="175" t="s">
        <v>1166</v>
      </c>
      <c r="AE582" s="175" t="s">
        <v>44</v>
      </c>
      <c r="AF582" s="175" t="s">
        <v>387</v>
      </c>
      <c r="AG582" s="175" t="s">
        <v>42</v>
      </c>
      <c r="AH582" s="140" t="e">
        <f t="shared" si="69"/>
        <v>#N/A</v>
      </c>
      <c r="AI582" s="140" t="e">
        <f>VLOOKUP(C582,'[1]附件 系统外公开招考机关工作人员专业资格条件'!$H$4:$H$6155,1,0)</f>
        <v>#N/A</v>
      </c>
      <c r="AJ582" s="140" t="e">
        <f>VLOOKUP(D582,'[1]附件 系统外公开招考机关工作人员专业资格条件'!$I$4:$I$6155,1,0)</f>
        <v>#N/A</v>
      </c>
    </row>
    <row r="583" spans="17:36" ht="13.5">
      <c r="Q583" s="171">
        <f t="shared" si="65"/>
        <v>1</v>
      </c>
      <c r="R583" s="172">
        <f t="shared" si="66"/>
        <v>0</v>
      </c>
      <c r="S583" s="140"/>
      <c r="T583" s="140"/>
      <c r="U583" s="140"/>
      <c r="V583" s="173"/>
      <c r="W583" s="140"/>
      <c r="X583" s="140"/>
      <c r="AB583" s="140" t="e">
        <f t="shared" si="67"/>
        <v>#N/A</v>
      </c>
      <c r="AC583" s="140" t="str">
        <f t="shared" si="68"/>
        <v>李月兰20161130</v>
      </c>
      <c r="AD583" s="175" t="s">
        <v>1167</v>
      </c>
      <c r="AE583" s="175" t="s">
        <v>44</v>
      </c>
      <c r="AF583" s="175" t="s">
        <v>387</v>
      </c>
      <c r="AG583" s="175" t="s">
        <v>42</v>
      </c>
      <c r="AH583" s="140" t="e">
        <f t="shared" si="69"/>
        <v>#N/A</v>
      </c>
      <c r="AI583" s="140" t="e">
        <f>VLOOKUP(C583,'[1]附件 系统外公开招考机关工作人员专业资格条件'!$H$4:$H$6155,1,0)</f>
        <v>#N/A</v>
      </c>
      <c r="AJ583" s="140" t="e">
        <f>VLOOKUP(D583,'[1]附件 系统外公开招考机关工作人员专业资格条件'!$I$4:$I$6155,1,0)</f>
        <v>#N/A</v>
      </c>
    </row>
    <row r="584" spans="17:36" ht="13.5">
      <c r="Q584" s="171">
        <f t="shared" si="65"/>
        <v>1</v>
      </c>
      <c r="R584" s="172">
        <f t="shared" si="66"/>
        <v>0</v>
      </c>
      <c r="S584" s="140"/>
      <c r="T584" s="140"/>
      <c r="U584" s="140"/>
      <c r="V584" s="173"/>
      <c r="W584" s="140"/>
      <c r="X584" s="140"/>
      <c r="AB584" s="140" t="e">
        <f t="shared" si="67"/>
        <v>#N/A</v>
      </c>
      <c r="AC584" s="140" t="str">
        <f t="shared" si="68"/>
        <v>李前兵20161130</v>
      </c>
      <c r="AD584" s="175" t="s">
        <v>1168</v>
      </c>
      <c r="AE584" s="175" t="s">
        <v>44</v>
      </c>
      <c r="AF584" s="175" t="s">
        <v>387</v>
      </c>
      <c r="AG584" s="175" t="s">
        <v>42</v>
      </c>
      <c r="AH584" s="140" t="e">
        <f t="shared" si="69"/>
        <v>#N/A</v>
      </c>
      <c r="AI584" s="140" t="e">
        <f>VLOOKUP(C584,'[1]附件 系统外公开招考机关工作人员专业资格条件'!$H$4:$H$6155,1,0)</f>
        <v>#N/A</v>
      </c>
      <c r="AJ584" s="140" t="e">
        <f>VLOOKUP(D584,'[1]附件 系统外公开招考机关工作人员专业资格条件'!$I$4:$I$6155,1,0)</f>
        <v>#N/A</v>
      </c>
    </row>
    <row r="585" spans="17:36" ht="13.5">
      <c r="Q585" s="171">
        <f t="shared" si="65"/>
        <v>1</v>
      </c>
      <c r="R585" s="172">
        <f t="shared" si="66"/>
        <v>0</v>
      </c>
      <c r="S585" s="140"/>
      <c r="T585" s="140"/>
      <c r="U585" s="140"/>
      <c r="V585" s="173"/>
      <c r="W585" s="140"/>
      <c r="X585" s="140"/>
      <c r="AB585" s="140" t="e">
        <f t="shared" si="67"/>
        <v>#N/A</v>
      </c>
      <c r="AC585" s="140" t="str">
        <f t="shared" si="68"/>
        <v>彭小亮20161201</v>
      </c>
      <c r="AD585" s="175" t="s">
        <v>1169</v>
      </c>
      <c r="AE585" s="175" t="s">
        <v>44</v>
      </c>
      <c r="AF585" s="175" t="s">
        <v>1170</v>
      </c>
      <c r="AG585" s="175" t="s">
        <v>42</v>
      </c>
      <c r="AH585" s="140" t="e">
        <f t="shared" si="69"/>
        <v>#N/A</v>
      </c>
      <c r="AI585" s="140" t="e">
        <f>VLOOKUP(C585,'[1]附件 系统外公开招考机关工作人员专业资格条件'!$H$4:$H$6155,1,0)</f>
        <v>#N/A</v>
      </c>
      <c r="AJ585" s="140" t="e">
        <f>VLOOKUP(D585,'[1]附件 系统外公开招考机关工作人员专业资格条件'!$I$4:$I$6155,1,0)</f>
        <v>#N/A</v>
      </c>
    </row>
    <row r="586" spans="17:36" ht="13.5">
      <c r="Q586" s="171">
        <f t="shared" si="65"/>
        <v>1</v>
      </c>
      <c r="R586" s="172">
        <f t="shared" si="66"/>
        <v>0</v>
      </c>
      <c r="S586" s="140"/>
      <c r="T586" s="140"/>
      <c r="U586" s="140"/>
      <c r="V586" s="173"/>
      <c r="W586" s="140"/>
      <c r="X586" s="140"/>
      <c r="AB586" s="140" t="e">
        <f t="shared" si="67"/>
        <v>#N/A</v>
      </c>
      <c r="AC586" s="140" t="str">
        <f t="shared" si="68"/>
        <v>田飞跃20161201</v>
      </c>
      <c r="AD586" s="175" t="s">
        <v>1171</v>
      </c>
      <c r="AE586" s="175" t="s">
        <v>44</v>
      </c>
      <c r="AF586" s="175" t="s">
        <v>1170</v>
      </c>
      <c r="AG586" s="175" t="s">
        <v>42</v>
      </c>
      <c r="AH586" s="140" t="e">
        <f t="shared" si="69"/>
        <v>#N/A</v>
      </c>
      <c r="AI586" s="140" t="e">
        <f>VLOOKUP(C586,'[1]附件 系统外公开招考机关工作人员专业资格条件'!$H$4:$H$6155,1,0)</f>
        <v>#N/A</v>
      </c>
      <c r="AJ586" s="140" t="e">
        <f>VLOOKUP(D586,'[1]附件 系统外公开招考机关工作人员专业资格条件'!$I$4:$I$6155,1,0)</f>
        <v>#N/A</v>
      </c>
    </row>
    <row r="587" spans="17:36" ht="13.5">
      <c r="Q587" s="171">
        <f t="shared" si="65"/>
        <v>1</v>
      </c>
      <c r="R587" s="172">
        <f t="shared" si="66"/>
        <v>0</v>
      </c>
      <c r="S587" s="140"/>
      <c r="T587" s="140"/>
      <c r="U587" s="140"/>
      <c r="V587" s="173"/>
      <c r="W587" s="140"/>
      <c r="X587" s="140"/>
      <c r="AB587" s="140" t="e">
        <f t="shared" si="67"/>
        <v>#N/A</v>
      </c>
      <c r="AC587" s="140" t="str">
        <f t="shared" si="68"/>
        <v>戴元林20170117</v>
      </c>
      <c r="AD587" s="175" t="s">
        <v>1172</v>
      </c>
      <c r="AE587" s="175" t="s">
        <v>44</v>
      </c>
      <c r="AF587" s="175" t="s">
        <v>1173</v>
      </c>
      <c r="AG587" s="175" t="s">
        <v>42</v>
      </c>
      <c r="AH587" s="140" t="e">
        <f t="shared" si="69"/>
        <v>#N/A</v>
      </c>
      <c r="AI587" s="140" t="e">
        <f>VLOOKUP(C587,'[1]附件 系统外公开招考机关工作人员专业资格条件'!$H$4:$H$6155,1,0)</f>
        <v>#N/A</v>
      </c>
      <c r="AJ587" s="140" t="e">
        <f>VLOOKUP(D587,'[1]附件 系统外公开招考机关工作人员专业资格条件'!$I$4:$I$6155,1,0)</f>
        <v>#N/A</v>
      </c>
    </row>
    <row r="588" spans="17:36" ht="13.5">
      <c r="Q588" s="171">
        <f t="shared" si="65"/>
        <v>1</v>
      </c>
      <c r="R588" s="172">
        <f t="shared" si="66"/>
        <v>0</v>
      </c>
      <c r="S588" s="140"/>
      <c r="T588" s="140"/>
      <c r="U588" s="140"/>
      <c r="V588" s="173"/>
      <c r="W588" s="140"/>
      <c r="X588" s="140"/>
      <c r="AB588" s="140" t="e">
        <f t="shared" si="67"/>
        <v>#N/A</v>
      </c>
      <c r="AC588" s="140" t="str">
        <f t="shared" si="68"/>
        <v>戴上云20170117</v>
      </c>
      <c r="AD588" s="175" t="s">
        <v>1174</v>
      </c>
      <c r="AE588" s="175" t="s">
        <v>44</v>
      </c>
      <c r="AF588" s="175" t="s">
        <v>1173</v>
      </c>
      <c r="AG588" s="175" t="s">
        <v>42</v>
      </c>
      <c r="AH588" s="140" t="e">
        <f t="shared" si="69"/>
        <v>#N/A</v>
      </c>
      <c r="AI588" s="140" t="e">
        <f>VLOOKUP(C588,'[1]附件 系统外公开招考机关工作人员专业资格条件'!$H$4:$H$6155,1,0)</f>
        <v>#N/A</v>
      </c>
      <c r="AJ588" s="140" t="e">
        <f>VLOOKUP(D588,'[1]附件 系统外公开招考机关工作人员专业资格条件'!$I$4:$I$6155,1,0)</f>
        <v>#N/A</v>
      </c>
    </row>
    <row r="589" spans="17:36" ht="13.5">
      <c r="Q589" s="171">
        <f t="shared" si="65"/>
        <v>1</v>
      </c>
      <c r="R589" s="172">
        <f t="shared" si="66"/>
        <v>0</v>
      </c>
      <c r="S589" s="140"/>
      <c r="T589" s="140"/>
      <c r="U589" s="140"/>
      <c r="V589" s="173"/>
      <c r="W589" s="140"/>
      <c r="X589" s="140"/>
      <c r="AB589" s="140" t="e">
        <f t="shared" si="67"/>
        <v>#N/A</v>
      </c>
      <c r="AC589" s="140" t="str">
        <f t="shared" si="68"/>
        <v>王伏连20170222</v>
      </c>
      <c r="AD589" s="175" t="s">
        <v>1175</v>
      </c>
      <c r="AE589" s="175" t="s">
        <v>44</v>
      </c>
      <c r="AF589" s="175" t="s">
        <v>1176</v>
      </c>
      <c r="AG589" s="175" t="s">
        <v>42</v>
      </c>
      <c r="AH589" s="140" t="e">
        <f t="shared" si="69"/>
        <v>#N/A</v>
      </c>
      <c r="AI589" s="140" t="e">
        <f>VLOOKUP(C589,'[1]附件 系统外公开招考机关工作人员专业资格条件'!$H$4:$H$6155,1,0)</f>
        <v>#N/A</v>
      </c>
      <c r="AJ589" s="140" t="e">
        <f>VLOOKUP(D589,'[1]附件 系统外公开招考机关工作人员专业资格条件'!$I$4:$I$6155,1,0)</f>
        <v>#N/A</v>
      </c>
    </row>
    <row r="590" spans="17:36" ht="13.5">
      <c r="Q590" s="171">
        <f t="shared" si="65"/>
        <v>1</v>
      </c>
      <c r="R590" s="172">
        <f t="shared" si="66"/>
        <v>0</v>
      </c>
      <c r="S590" s="140"/>
      <c r="T590" s="140"/>
      <c r="U590" s="140"/>
      <c r="V590" s="173"/>
      <c r="W590" s="140"/>
      <c r="X590" s="140"/>
      <c r="AB590" s="140" t="e">
        <f t="shared" si="67"/>
        <v>#N/A</v>
      </c>
      <c r="AC590" s="140" t="str">
        <f t="shared" si="68"/>
        <v>李发清20170224</v>
      </c>
      <c r="AD590" s="175" t="s">
        <v>1177</v>
      </c>
      <c r="AE590" s="175" t="s">
        <v>641</v>
      </c>
      <c r="AF590" s="175" t="s">
        <v>1178</v>
      </c>
      <c r="AG590" s="175" t="s">
        <v>46</v>
      </c>
      <c r="AH590" s="140" t="e">
        <f t="shared" si="69"/>
        <v>#N/A</v>
      </c>
      <c r="AI590" s="140" t="e">
        <f>VLOOKUP(C590,'[1]附件 系统外公开招考机关工作人员专业资格条件'!$H$4:$H$6155,1,0)</f>
        <v>#N/A</v>
      </c>
      <c r="AJ590" s="140" t="e">
        <f>VLOOKUP(D590,'[1]附件 系统外公开招考机关工作人员专业资格条件'!$I$4:$I$6155,1,0)</f>
        <v>#N/A</v>
      </c>
    </row>
    <row r="591" spans="17:36" ht="13.5">
      <c r="Q591" s="171">
        <f t="shared" si="65"/>
        <v>1</v>
      </c>
      <c r="R591" s="172">
        <f t="shared" si="66"/>
        <v>0</v>
      </c>
      <c r="S591" s="140"/>
      <c r="T591" s="140"/>
      <c r="U591" s="140"/>
      <c r="V591" s="173"/>
      <c r="W591" s="140"/>
      <c r="X591" s="140"/>
      <c r="AB591" s="140" t="e">
        <f t="shared" si="67"/>
        <v>#N/A</v>
      </c>
      <c r="AC591" s="140" t="str">
        <f t="shared" si="68"/>
        <v>王建勋20171027</v>
      </c>
      <c r="AD591" s="175" t="s">
        <v>1179</v>
      </c>
      <c r="AE591" s="175" t="s">
        <v>122</v>
      </c>
      <c r="AF591" s="175" t="s">
        <v>90</v>
      </c>
      <c r="AG591" s="175" t="s">
        <v>46</v>
      </c>
      <c r="AH591" s="140" t="e">
        <f t="shared" si="69"/>
        <v>#N/A</v>
      </c>
      <c r="AI591" s="140" t="e">
        <f>VLOOKUP(C591,'[1]附件 系统外公开招考机关工作人员专业资格条件'!$H$4:$H$6155,1,0)</f>
        <v>#N/A</v>
      </c>
      <c r="AJ591" s="140" t="e">
        <f>VLOOKUP(D591,'[1]附件 系统外公开招考机关工作人员专业资格条件'!$I$4:$I$6155,1,0)</f>
        <v>#N/A</v>
      </c>
    </row>
    <row r="592" spans="17:36" ht="13.5">
      <c r="Q592" s="171">
        <f t="shared" si="65"/>
        <v>1</v>
      </c>
      <c r="R592" s="172">
        <f t="shared" si="66"/>
        <v>0</v>
      </c>
      <c r="S592" s="140"/>
      <c r="T592" s="140"/>
      <c r="U592" s="140"/>
      <c r="V592" s="173"/>
      <c r="W592" s="140"/>
      <c r="X592" s="140"/>
      <c r="AB592" s="140" t="e">
        <f t="shared" si="67"/>
        <v>#N/A</v>
      </c>
      <c r="AC592" s="140" t="str">
        <f t="shared" si="68"/>
        <v>戴俊20171126</v>
      </c>
      <c r="AD592" s="175" t="s">
        <v>1180</v>
      </c>
      <c r="AE592" s="175" t="s">
        <v>715</v>
      </c>
      <c r="AF592" s="175" t="s">
        <v>782</v>
      </c>
      <c r="AG592" s="175" t="s">
        <v>46</v>
      </c>
      <c r="AH592" s="140" t="e">
        <f t="shared" si="69"/>
        <v>#N/A</v>
      </c>
      <c r="AI592" s="140" t="e">
        <f>VLOOKUP(C592,'[1]附件 系统外公开招考机关工作人员专业资格条件'!$H$4:$H$6155,1,0)</f>
        <v>#N/A</v>
      </c>
      <c r="AJ592" s="140" t="e">
        <f>VLOOKUP(D592,'[1]附件 系统外公开招考机关工作人员专业资格条件'!$I$4:$I$6155,1,0)</f>
        <v>#N/A</v>
      </c>
    </row>
    <row r="593" spans="17:36" ht="13.5">
      <c r="Q593" s="171">
        <f t="shared" si="65"/>
        <v>1</v>
      </c>
      <c r="R593" s="172">
        <f t="shared" si="66"/>
        <v>0</v>
      </c>
      <c r="S593" s="140"/>
      <c r="T593" s="140"/>
      <c r="U593" s="140"/>
      <c r="V593" s="173"/>
      <c r="W593" s="140"/>
      <c r="X593" s="140"/>
      <c r="AB593" s="140" t="e">
        <f t="shared" si="67"/>
        <v>#N/A</v>
      </c>
      <c r="AC593" s="140" t="str">
        <f t="shared" si="68"/>
        <v>李发清20180227</v>
      </c>
      <c r="AD593" s="175" t="s">
        <v>1177</v>
      </c>
      <c r="AE593" s="175" t="s">
        <v>122</v>
      </c>
      <c r="AF593" s="175" t="s">
        <v>1181</v>
      </c>
      <c r="AG593" s="175" t="s">
        <v>46</v>
      </c>
      <c r="AH593" s="140" t="e">
        <f t="shared" si="69"/>
        <v>#N/A</v>
      </c>
      <c r="AI593" s="140" t="e">
        <f>VLOOKUP(C593,'[1]附件 系统外公开招考机关工作人员专业资格条件'!$H$4:$H$6155,1,0)</f>
        <v>#N/A</v>
      </c>
      <c r="AJ593" s="140" t="e">
        <f>VLOOKUP(D593,'[1]附件 系统外公开招考机关工作人员专业资格条件'!$I$4:$I$6155,1,0)</f>
        <v>#N/A</v>
      </c>
    </row>
    <row r="594" spans="17:36" ht="13.5">
      <c r="Q594" s="171">
        <f t="shared" si="65"/>
        <v>1</v>
      </c>
      <c r="R594" s="172">
        <f t="shared" si="66"/>
        <v>0</v>
      </c>
      <c r="S594" s="140"/>
      <c r="T594" s="140"/>
      <c r="U594" s="140"/>
      <c r="V594" s="173"/>
      <c r="W594" s="140"/>
      <c r="X594" s="140"/>
      <c r="AB594" s="140" t="e">
        <f t="shared" si="67"/>
        <v>#N/A</v>
      </c>
      <c r="AC594" s="140" t="str">
        <f t="shared" si="68"/>
        <v>龚德树20170317</v>
      </c>
      <c r="AD594" s="175" t="s">
        <v>1182</v>
      </c>
      <c r="AE594" s="175" t="s">
        <v>44</v>
      </c>
      <c r="AF594" s="175" t="s">
        <v>1183</v>
      </c>
      <c r="AG594" s="175" t="s">
        <v>42</v>
      </c>
      <c r="AH594" s="140" t="e">
        <f t="shared" si="69"/>
        <v>#N/A</v>
      </c>
      <c r="AI594" s="140" t="e">
        <f>VLOOKUP(C594,'[1]附件 系统外公开招考机关工作人员专业资格条件'!$H$4:$H$6155,1,0)</f>
        <v>#N/A</v>
      </c>
      <c r="AJ594" s="140" t="e">
        <f>VLOOKUP(D594,'[1]附件 系统外公开招考机关工作人员专业资格条件'!$I$4:$I$6155,1,0)</f>
        <v>#N/A</v>
      </c>
    </row>
    <row r="595" spans="17:36" ht="13.5">
      <c r="Q595" s="171">
        <f t="shared" si="65"/>
        <v>1</v>
      </c>
      <c r="R595" s="172">
        <f t="shared" si="66"/>
        <v>0</v>
      </c>
      <c r="S595" s="140"/>
      <c r="T595" s="140"/>
      <c r="U595" s="140"/>
      <c r="V595" s="173"/>
      <c r="W595" s="140"/>
      <c r="X595" s="140"/>
      <c r="AB595" s="140" t="e">
        <f t="shared" si="67"/>
        <v>#N/A</v>
      </c>
      <c r="AC595" s="140" t="str">
        <f t="shared" si="68"/>
        <v>付和平20170818</v>
      </c>
      <c r="AD595" s="175" t="s">
        <v>1184</v>
      </c>
      <c r="AE595" s="175" t="s">
        <v>44</v>
      </c>
      <c r="AF595" s="175" t="s">
        <v>1007</v>
      </c>
      <c r="AG595" s="175" t="s">
        <v>46</v>
      </c>
      <c r="AH595" s="140" t="e">
        <f t="shared" si="69"/>
        <v>#N/A</v>
      </c>
      <c r="AI595" s="140" t="e">
        <f>VLOOKUP(C595,'[1]附件 系统外公开招考机关工作人员专业资格条件'!$H$4:$H$6155,1,0)</f>
        <v>#N/A</v>
      </c>
      <c r="AJ595" s="140" t="e">
        <f>VLOOKUP(D595,'[1]附件 系统外公开招考机关工作人员专业资格条件'!$I$4:$I$6155,1,0)</f>
        <v>#N/A</v>
      </c>
    </row>
    <row r="596" spans="17:36" ht="13.5">
      <c r="Q596" s="171">
        <f t="shared" si="65"/>
        <v>1</v>
      </c>
      <c r="R596" s="172">
        <f t="shared" si="66"/>
        <v>0</v>
      </c>
      <c r="S596" s="140"/>
      <c r="T596" s="140"/>
      <c r="U596" s="140"/>
      <c r="V596" s="173"/>
      <c r="W596" s="140"/>
      <c r="X596" s="140"/>
      <c r="AB596" s="140" t="e">
        <f t="shared" si="67"/>
        <v>#N/A</v>
      </c>
      <c r="AC596" s="140" t="str">
        <f t="shared" si="68"/>
        <v>汪家军20171130</v>
      </c>
      <c r="AD596" s="175" t="s">
        <v>1185</v>
      </c>
      <c r="AE596" s="175" t="s">
        <v>122</v>
      </c>
      <c r="AF596" s="175" t="s">
        <v>911</v>
      </c>
      <c r="AG596" s="175" t="s">
        <v>46</v>
      </c>
      <c r="AH596" s="140" t="e">
        <f t="shared" si="69"/>
        <v>#N/A</v>
      </c>
      <c r="AI596" s="140" t="e">
        <f>VLOOKUP(C596,'[1]附件 系统外公开招考机关工作人员专业资格条件'!$H$4:$H$6155,1,0)</f>
        <v>#N/A</v>
      </c>
      <c r="AJ596" s="140" t="e">
        <f>VLOOKUP(D596,'[1]附件 系统外公开招考机关工作人员专业资格条件'!$I$4:$I$6155,1,0)</f>
        <v>#N/A</v>
      </c>
    </row>
    <row r="597" spans="17:36" ht="13.5">
      <c r="Q597" s="171">
        <f t="shared" si="65"/>
        <v>1</v>
      </c>
      <c r="R597" s="172">
        <f t="shared" si="66"/>
        <v>0</v>
      </c>
      <c r="S597" s="140"/>
      <c r="T597" s="140"/>
      <c r="U597" s="140"/>
      <c r="V597" s="173"/>
      <c r="W597" s="140"/>
      <c r="X597" s="140"/>
      <c r="AB597" s="140" t="e">
        <f t="shared" si="67"/>
        <v>#N/A</v>
      </c>
      <c r="AC597" s="140" t="str">
        <f t="shared" si="68"/>
        <v>付和平20180809</v>
      </c>
      <c r="AD597" s="175" t="s">
        <v>1184</v>
      </c>
      <c r="AE597" s="175" t="s">
        <v>122</v>
      </c>
      <c r="AF597" s="175" t="s">
        <v>762</v>
      </c>
      <c r="AG597" s="175" t="s">
        <v>46</v>
      </c>
      <c r="AH597" s="140" t="e">
        <f t="shared" si="69"/>
        <v>#N/A</v>
      </c>
      <c r="AI597" s="140" t="e">
        <f>VLOOKUP(C597,'[1]附件 系统外公开招考机关工作人员专业资格条件'!$H$4:$H$6155,1,0)</f>
        <v>#N/A</v>
      </c>
      <c r="AJ597" s="140" t="e">
        <f>VLOOKUP(D597,'[1]附件 系统外公开招考机关工作人员专业资格条件'!$I$4:$I$6155,1,0)</f>
        <v>#N/A</v>
      </c>
    </row>
    <row r="598" spans="17:36" ht="13.5">
      <c r="Q598" s="171">
        <f t="shared" si="65"/>
        <v>1</v>
      </c>
      <c r="R598" s="172">
        <f t="shared" si="66"/>
        <v>0</v>
      </c>
      <c r="S598" s="140"/>
      <c r="T598" s="140"/>
      <c r="U598" s="140"/>
      <c r="V598" s="173"/>
      <c r="W598" s="140"/>
      <c r="X598" s="140"/>
      <c r="AB598" s="140" t="e">
        <f t="shared" si="67"/>
        <v>#N/A</v>
      </c>
      <c r="AC598" s="140" t="str">
        <f t="shared" si="68"/>
        <v>李小兰20190109</v>
      </c>
      <c r="AD598" s="175" t="s">
        <v>543</v>
      </c>
      <c r="AE598" s="175" t="s">
        <v>44</v>
      </c>
      <c r="AF598" s="175" t="s">
        <v>1186</v>
      </c>
      <c r="AG598" s="175" t="s">
        <v>46</v>
      </c>
      <c r="AH598" s="140" t="e">
        <f t="shared" si="69"/>
        <v>#N/A</v>
      </c>
      <c r="AI598" s="140" t="e">
        <f>VLOOKUP(C598,'[1]附件 系统外公开招考机关工作人员专业资格条件'!$H$4:$H$6155,1,0)</f>
        <v>#N/A</v>
      </c>
      <c r="AJ598" s="140" t="e">
        <f>VLOOKUP(D598,'[1]附件 系统外公开招考机关工作人员专业资格条件'!$I$4:$I$6155,1,0)</f>
        <v>#N/A</v>
      </c>
    </row>
    <row r="599" spans="17:36" ht="13.5">
      <c r="Q599" s="171">
        <f t="shared" si="65"/>
        <v>1</v>
      </c>
      <c r="R599" s="172">
        <f t="shared" si="66"/>
        <v>0</v>
      </c>
      <c r="S599" s="140"/>
      <c r="T599" s="140"/>
      <c r="U599" s="140"/>
      <c r="V599" s="173"/>
      <c r="W599" s="140"/>
      <c r="X599" s="140"/>
      <c r="AB599" s="140" t="e">
        <f t="shared" si="67"/>
        <v>#N/A</v>
      </c>
      <c r="AC599" s="140" t="str">
        <f t="shared" si="68"/>
        <v>何金元20161128</v>
      </c>
      <c r="AD599" s="175" t="s">
        <v>1187</v>
      </c>
      <c r="AE599" s="175" t="s">
        <v>122</v>
      </c>
      <c r="AF599" s="175" t="s">
        <v>361</v>
      </c>
      <c r="AG599" s="175" t="s">
        <v>46</v>
      </c>
      <c r="AH599" s="140" t="e">
        <f t="shared" si="69"/>
        <v>#N/A</v>
      </c>
      <c r="AI599" s="140" t="e">
        <f>VLOOKUP(C599,'[1]附件 系统外公开招考机关工作人员专业资格条件'!$H$4:$H$6155,1,0)</f>
        <v>#N/A</v>
      </c>
      <c r="AJ599" s="140" t="e">
        <f>VLOOKUP(D599,'[1]附件 系统外公开招考机关工作人员专业资格条件'!$I$4:$I$6155,1,0)</f>
        <v>#N/A</v>
      </c>
    </row>
    <row r="600" spans="17:36" ht="13.5">
      <c r="Q600" s="171">
        <f t="shared" si="65"/>
        <v>1</v>
      </c>
      <c r="R600" s="172">
        <f t="shared" si="66"/>
        <v>0</v>
      </c>
      <c r="S600" s="140"/>
      <c r="T600" s="140"/>
      <c r="U600" s="140"/>
      <c r="V600" s="173"/>
      <c r="W600" s="140"/>
      <c r="X600" s="140"/>
      <c r="AB600" s="140" t="e">
        <f t="shared" si="67"/>
        <v>#N/A</v>
      </c>
      <c r="AC600" s="140" t="str">
        <f t="shared" si="68"/>
        <v>陈国仕20170309</v>
      </c>
      <c r="AD600" s="175" t="s">
        <v>1188</v>
      </c>
      <c r="AE600" s="175" t="s">
        <v>122</v>
      </c>
      <c r="AF600" s="175" t="s">
        <v>1189</v>
      </c>
      <c r="AG600" s="175" t="s">
        <v>42</v>
      </c>
      <c r="AH600" s="140" t="e">
        <f t="shared" si="69"/>
        <v>#N/A</v>
      </c>
      <c r="AI600" s="140" t="e">
        <f>VLOOKUP(C600,'[1]附件 系统外公开招考机关工作人员专业资格条件'!$H$4:$H$6155,1,0)</f>
        <v>#N/A</v>
      </c>
      <c r="AJ600" s="140" t="e">
        <f>VLOOKUP(D600,'[1]附件 系统外公开招考机关工作人员专业资格条件'!$I$4:$I$6155,1,0)</f>
        <v>#N/A</v>
      </c>
    </row>
    <row r="601" spans="17:36" ht="13.5">
      <c r="Q601" s="171">
        <f t="shared" si="65"/>
        <v>1</v>
      </c>
      <c r="R601" s="172">
        <f t="shared" si="66"/>
        <v>0</v>
      </c>
      <c r="S601" s="140"/>
      <c r="T601" s="140"/>
      <c r="U601" s="140"/>
      <c r="V601" s="173"/>
      <c r="W601" s="140"/>
      <c r="X601" s="140"/>
      <c r="AB601" s="140" t="e">
        <f t="shared" si="67"/>
        <v>#N/A</v>
      </c>
      <c r="AC601" s="140" t="str">
        <f t="shared" si="68"/>
        <v>邓永红20170309</v>
      </c>
      <c r="AD601" s="175" t="s">
        <v>1190</v>
      </c>
      <c r="AE601" s="175" t="s">
        <v>641</v>
      </c>
      <c r="AF601" s="175" t="s">
        <v>1189</v>
      </c>
      <c r="AG601" s="175" t="s">
        <v>42</v>
      </c>
      <c r="AH601" s="140" t="e">
        <f t="shared" si="69"/>
        <v>#N/A</v>
      </c>
      <c r="AI601" s="140" t="e">
        <f>VLOOKUP(C601,'[1]附件 系统外公开招考机关工作人员专业资格条件'!$H$4:$H$6155,1,0)</f>
        <v>#N/A</v>
      </c>
      <c r="AJ601" s="140" t="e">
        <f>VLOOKUP(D601,'[1]附件 系统外公开招考机关工作人员专业资格条件'!$I$4:$I$6155,1,0)</f>
        <v>#N/A</v>
      </c>
    </row>
    <row r="602" spans="17:36" ht="13.5">
      <c r="Q602" s="171">
        <f t="shared" si="65"/>
        <v>1</v>
      </c>
      <c r="R602" s="172">
        <f t="shared" si="66"/>
        <v>0</v>
      </c>
      <c r="S602" s="140"/>
      <c r="T602" s="140"/>
      <c r="U602" s="140"/>
      <c r="V602" s="173"/>
      <c r="W602" s="140"/>
      <c r="X602" s="140"/>
      <c r="AB602" s="140" t="e">
        <f t="shared" si="67"/>
        <v>#N/A</v>
      </c>
      <c r="AC602" s="140" t="str">
        <f t="shared" si="68"/>
        <v>周光佑20170310</v>
      </c>
      <c r="AD602" s="175" t="s">
        <v>1191</v>
      </c>
      <c r="AE602" s="175" t="s">
        <v>122</v>
      </c>
      <c r="AF602" s="175" t="s">
        <v>1192</v>
      </c>
      <c r="AG602" s="175" t="s">
        <v>42</v>
      </c>
      <c r="AH602" s="140" t="e">
        <f t="shared" si="69"/>
        <v>#N/A</v>
      </c>
      <c r="AI602" s="140" t="e">
        <f>VLOOKUP(C602,'[1]附件 系统外公开招考机关工作人员专业资格条件'!$H$4:$H$6155,1,0)</f>
        <v>#N/A</v>
      </c>
      <c r="AJ602" s="140" t="e">
        <f>VLOOKUP(D602,'[1]附件 系统外公开招考机关工作人员专业资格条件'!$I$4:$I$6155,1,0)</f>
        <v>#N/A</v>
      </c>
    </row>
    <row r="603" spans="17:36" ht="13.5">
      <c r="Q603" s="171">
        <f t="shared" si="65"/>
        <v>1</v>
      </c>
      <c r="R603" s="172">
        <f t="shared" si="66"/>
        <v>0</v>
      </c>
      <c r="S603" s="140"/>
      <c r="T603" s="140"/>
      <c r="U603" s="140"/>
      <c r="V603" s="173"/>
      <c r="W603" s="140"/>
      <c r="X603" s="140"/>
      <c r="AB603" s="140" t="e">
        <f t="shared" si="67"/>
        <v>#N/A</v>
      </c>
      <c r="AC603" s="140" t="str">
        <f t="shared" si="68"/>
        <v>李文先20171130</v>
      </c>
      <c r="AD603" s="175" t="s">
        <v>1193</v>
      </c>
      <c r="AE603" s="175" t="s">
        <v>122</v>
      </c>
      <c r="AF603" s="175" t="s">
        <v>911</v>
      </c>
      <c r="AG603" s="175" t="s">
        <v>46</v>
      </c>
      <c r="AH603" s="140" t="e">
        <f t="shared" si="69"/>
        <v>#N/A</v>
      </c>
      <c r="AI603" s="140" t="e">
        <f>VLOOKUP(C603,'[1]附件 系统外公开招考机关工作人员专业资格条件'!$H$4:$H$6155,1,0)</f>
        <v>#N/A</v>
      </c>
      <c r="AJ603" s="140" t="e">
        <f>VLOOKUP(D603,'[1]附件 系统外公开招考机关工作人员专业资格条件'!$I$4:$I$6155,1,0)</f>
        <v>#N/A</v>
      </c>
    </row>
    <row r="604" spans="17:36" ht="13.5">
      <c r="Q604" s="171">
        <f t="shared" si="65"/>
        <v>1</v>
      </c>
      <c r="R604" s="172">
        <f t="shared" si="66"/>
        <v>0</v>
      </c>
      <c r="S604" s="140"/>
      <c r="T604" s="140"/>
      <c r="U604" s="140"/>
      <c r="V604" s="173"/>
      <c r="W604" s="140"/>
      <c r="X604" s="140"/>
      <c r="AB604" s="140" t="e">
        <f t="shared" si="67"/>
        <v>#N/A</v>
      </c>
      <c r="AC604" s="140" t="str">
        <f t="shared" si="68"/>
        <v>舒会兰20171222</v>
      </c>
      <c r="AD604" s="175" t="s">
        <v>1194</v>
      </c>
      <c r="AE604" s="175" t="s">
        <v>715</v>
      </c>
      <c r="AF604" s="175" t="s">
        <v>1195</v>
      </c>
      <c r="AG604" s="175" t="s">
        <v>46</v>
      </c>
      <c r="AH604" s="140" t="e">
        <f t="shared" si="69"/>
        <v>#N/A</v>
      </c>
      <c r="AI604" s="140" t="e">
        <f>VLOOKUP(C604,'[1]附件 系统外公开招考机关工作人员专业资格条件'!$H$4:$H$6155,1,0)</f>
        <v>#N/A</v>
      </c>
      <c r="AJ604" s="140" t="e">
        <f>VLOOKUP(D604,'[1]附件 系统外公开招考机关工作人员专业资格条件'!$I$4:$I$6155,1,0)</f>
        <v>#N/A</v>
      </c>
    </row>
    <row r="605" spans="17:36" ht="13.5">
      <c r="Q605" s="171">
        <f t="shared" si="65"/>
        <v>1</v>
      </c>
      <c r="R605" s="172">
        <f t="shared" si="66"/>
        <v>0</v>
      </c>
      <c r="S605" s="140"/>
      <c r="T605" s="140"/>
      <c r="U605" s="140"/>
      <c r="V605" s="173"/>
      <c r="W605" s="140"/>
      <c r="X605" s="140"/>
      <c r="AB605" s="140" t="e">
        <f t="shared" si="67"/>
        <v>#N/A</v>
      </c>
      <c r="AC605" s="140" t="str">
        <f t="shared" si="68"/>
        <v>周正林20190111</v>
      </c>
      <c r="AD605" s="175" t="s">
        <v>538</v>
      </c>
      <c r="AE605" s="175" t="s">
        <v>44</v>
      </c>
      <c r="AF605" s="175" t="s">
        <v>1196</v>
      </c>
      <c r="AG605" s="175" t="s">
        <v>46</v>
      </c>
      <c r="AH605" s="140" t="e">
        <f t="shared" si="69"/>
        <v>#N/A</v>
      </c>
      <c r="AI605" s="140" t="e">
        <f>VLOOKUP(C605,'[1]附件 系统外公开招考机关工作人员专业资格条件'!$H$4:$H$6155,1,0)</f>
        <v>#N/A</v>
      </c>
      <c r="AJ605" s="140" t="e">
        <f>VLOOKUP(D605,'[1]附件 系统外公开招考机关工作人员专业资格条件'!$I$4:$I$6155,1,0)</f>
        <v>#N/A</v>
      </c>
    </row>
    <row r="606" spans="17:36" ht="13.5">
      <c r="Q606" s="171">
        <f t="shared" si="65"/>
        <v>1</v>
      </c>
      <c r="R606" s="172">
        <f t="shared" si="66"/>
        <v>0</v>
      </c>
      <c r="S606" s="140"/>
      <c r="T606" s="140"/>
      <c r="U606" s="140"/>
      <c r="V606" s="173"/>
      <c r="W606" s="140"/>
      <c r="X606" s="140"/>
      <c r="AB606" s="140" t="e">
        <f t="shared" si="67"/>
        <v>#N/A</v>
      </c>
      <c r="AC606" s="140" t="str">
        <f t="shared" si="68"/>
        <v>高坤富20190808</v>
      </c>
      <c r="AD606" s="175" t="s">
        <v>466</v>
      </c>
      <c r="AE606" s="175" t="s">
        <v>786</v>
      </c>
      <c r="AF606" s="175" t="s">
        <v>111</v>
      </c>
      <c r="AG606" s="175">
        <v>4.35</v>
      </c>
      <c r="AH606" s="140" t="e">
        <f t="shared" si="69"/>
        <v>#N/A</v>
      </c>
      <c r="AI606" s="140" t="e">
        <f>VLOOKUP(C606,'[1]附件 系统外公开招考机关工作人员专业资格条件'!$H$4:$H$6155,1,0)</f>
        <v>#N/A</v>
      </c>
      <c r="AJ606" s="140" t="e">
        <f>VLOOKUP(D606,'[1]附件 系统外公开招考机关工作人员专业资格条件'!$I$4:$I$6155,1,0)</f>
        <v>#N/A</v>
      </c>
    </row>
    <row r="607" spans="17:36" ht="13.5">
      <c r="Q607" s="171">
        <f t="shared" si="65"/>
        <v>1</v>
      </c>
      <c r="R607" s="172">
        <f t="shared" si="66"/>
        <v>0</v>
      </c>
      <c r="S607" s="140"/>
      <c r="T607" s="140"/>
      <c r="U607" s="140"/>
      <c r="V607" s="173"/>
      <c r="W607" s="140"/>
      <c r="X607" s="140"/>
      <c r="AB607" s="140" t="e">
        <f t="shared" si="67"/>
        <v>#N/A</v>
      </c>
      <c r="AC607" s="140" t="str">
        <f t="shared" si="68"/>
        <v>余业仁20190809</v>
      </c>
      <c r="AD607" s="175" t="s">
        <v>476</v>
      </c>
      <c r="AE607" s="175" t="s">
        <v>715</v>
      </c>
      <c r="AF607" s="175" t="s">
        <v>1134</v>
      </c>
      <c r="AG607" s="175">
        <v>4.35</v>
      </c>
      <c r="AH607" s="140" t="e">
        <f t="shared" si="69"/>
        <v>#N/A</v>
      </c>
      <c r="AI607" s="140" t="e">
        <f>VLOOKUP(C607,'[1]附件 系统外公开招考机关工作人员专业资格条件'!$H$4:$H$6155,1,0)</f>
        <v>#N/A</v>
      </c>
      <c r="AJ607" s="140" t="e">
        <f>VLOOKUP(D607,'[1]附件 系统外公开招考机关工作人员专业资格条件'!$I$4:$I$6155,1,0)</f>
        <v>#N/A</v>
      </c>
    </row>
    <row r="608" spans="17:36" ht="13.5">
      <c r="Q608" s="171">
        <f t="shared" si="65"/>
        <v>1</v>
      </c>
      <c r="R608" s="172">
        <f t="shared" si="66"/>
        <v>0</v>
      </c>
      <c r="S608" s="140"/>
      <c r="T608" s="140"/>
      <c r="U608" s="140"/>
      <c r="V608" s="173"/>
      <c r="W608" s="140"/>
      <c r="X608" s="140"/>
      <c r="AB608" s="140" t="e">
        <f t="shared" si="67"/>
        <v>#N/A</v>
      </c>
      <c r="AC608" s="140" t="str">
        <f t="shared" si="68"/>
        <v>陈少钧20190828</v>
      </c>
      <c r="AD608" s="175" t="s">
        <v>566</v>
      </c>
      <c r="AE608" s="175" t="s">
        <v>44</v>
      </c>
      <c r="AF608" s="175" t="s">
        <v>741</v>
      </c>
      <c r="AG608" s="175">
        <v>4.35</v>
      </c>
      <c r="AH608" s="140" t="e">
        <f t="shared" si="69"/>
        <v>#N/A</v>
      </c>
      <c r="AI608" s="140" t="e">
        <f>VLOOKUP(C608,'[1]附件 系统外公开招考机关工作人员专业资格条件'!$H$4:$H$6155,1,0)</f>
        <v>#N/A</v>
      </c>
      <c r="AJ608" s="140" t="e">
        <f>VLOOKUP(D608,'[1]附件 系统外公开招考机关工作人员专业资格条件'!$I$4:$I$6155,1,0)</f>
        <v>#N/A</v>
      </c>
    </row>
    <row r="609" spans="17:36" ht="13.5">
      <c r="Q609" s="171">
        <f t="shared" si="65"/>
        <v>1</v>
      </c>
      <c r="R609" s="172">
        <f t="shared" si="66"/>
        <v>0</v>
      </c>
      <c r="S609" s="140"/>
      <c r="T609" s="140"/>
      <c r="U609" s="140"/>
      <c r="V609" s="173"/>
      <c r="W609" s="140"/>
      <c r="X609" s="140"/>
      <c r="AB609" s="140" t="e">
        <f t="shared" si="67"/>
        <v>#N/A</v>
      </c>
      <c r="AC609" s="140" t="str">
        <f t="shared" si="68"/>
        <v>曾庆欢20160809</v>
      </c>
      <c r="AD609" s="175" t="s">
        <v>1197</v>
      </c>
      <c r="AE609" s="175" t="s">
        <v>44</v>
      </c>
      <c r="AF609" s="175" t="s">
        <v>1198</v>
      </c>
      <c r="AG609" s="175" t="s">
        <v>46</v>
      </c>
      <c r="AH609" s="140" t="e">
        <f t="shared" si="69"/>
        <v>#N/A</v>
      </c>
      <c r="AI609" s="140" t="e">
        <f>VLOOKUP(C609,'[1]附件 系统外公开招考机关工作人员专业资格条件'!$H$4:$H$6155,1,0)</f>
        <v>#N/A</v>
      </c>
      <c r="AJ609" s="140" t="e">
        <f>VLOOKUP(D609,'[1]附件 系统外公开招考机关工作人员专业资格条件'!$I$4:$I$6155,1,0)</f>
        <v>#N/A</v>
      </c>
    </row>
    <row r="610" spans="17:36" ht="13.5">
      <c r="Q610" s="171">
        <f t="shared" si="65"/>
        <v>1</v>
      </c>
      <c r="R610" s="172">
        <f t="shared" si="66"/>
        <v>0</v>
      </c>
      <c r="S610" s="140"/>
      <c r="T610" s="140"/>
      <c r="U610" s="140"/>
      <c r="V610" s="173"/>
      <c r="W610" s="140"/>
      <c r="X610" s="140"/>
      <c r="AB610" s="140" t="e">
        <f t="shared" si="67"/>
        <v>#N/A</v>
      </c>
      <c r="AC610" s="140" t="str">
        <f t="shared" si="68"/>
        <v>叶志斌20160907</v>
      </c>
      <c r="AD610" s="175" t="s">
        <v>1199</v>
      </c>
      <c r="AE610" s="175" t="s">
        <v>641</v>
      </c>
      <c r="AF610" s="175" t="s">
        <v>1200</v>
      </c>
      <c r="AG610" s="175" t="s">
        <v>46</v>
      </c>
      <c r="AH610" s="140" t="e">
        <f t="shared" si="69"/>
        <v>#N/A</v>
      </c>
      <c r="AI610" s="140" t="e">
        <f>VLOOKUP(C610,'[1]附件 系统外公开招考机关工作人员专业资格条件'!$H$4:$H$6155,1,0)</f>
        <v>#N/A</v>
      </c>
      <c r="AJ610" s="140" t="e">
        <f>VLOOKUP(D610,'[1]附件 系统外公开招考机关工作人员专业资格条件'!$I$4:$I$6155,1,0)</f>
        <v>#N/A</v>
      </c>
    </row>
    <row r="611" spans="17:36" ht="13.5">
      <c r="Q611" s="171">
        <f t="shared" si="65"/>
        <v>1</v>
      </c>
      <c r="R611" s="172">
        <f t="shared" si="66"/>
        <v>0</v>
      </c>
      <c r="S611" s="140"/>
      <c r="T611" s="140"/>
      <c r="U611" s="140"/>
      <c r="V611" s="173"/>
      <c r="W611" s="140"/>
      <c r="X611" s="140"/>
      <c r="AB611" s="140" t="e">
        <f t="shared" si="67"/>
        <v>#N/A</v>
      </c>
      <c r="AC611" s="140" t="str">
        <f t="shared" si="68"/>
        <v>甘谷明20161101</v>
      </c>
      <c r="AD611" s="175" t="s">
        <v>1201</v>
      </c>
      <c r="AE611" s="175" t="s">
        <v>641</v>
      </c>
      <c r="AF611" s="175" t="s">
        <v>314</v>
      </c>
      <c r="AG611" s="175" t="s">
        <v>46</v>
      </c>
      <c r="AH611" s="140" t="e">
        <f t="shared" si="69"/>
        <v>#N/A</v>
      </c>
      <c r="AI611" s="140" t="e">
        <f>VLOOKUP(C611,'[1]附件 系统外公开招考机关工作人员专业资格条件'!$H$4:$H$6155,1,0)</f>
        <v>#N/A</v>
      </c>
      <c r="AJ611" s="140" t="e">
        <f>VLOOKUP(D611,'[1]附件 系统外公开招考机关工作人员专业资格条件'!$I$4:$I$6155,1,0)</f>
        <v>#N/A</v>
      </c>
    </row>
    <row r="612" spans="17:36" ht="13.5">
      <c r="Q612" s="171">
        <f t="shared" si="65"/>
        <v>1</v>
      </c>
      <c r="R612" s="172">
        <f t="shared" si="66"/>
        <v>0</v>
      </c>
      <c r="S612" s="140"/>
      <c r="T612" s="140"/>
      <c r="U612" s="140"/>
      <c r="V612" s="173"/>
      <c r="W612" s="140"/>
      <c r="X612" s="140"/>
      <c r="AB612" s="140" t="e">
        <f t="shared" si="67"/>
        <v>#N/A</v>
      </c>
      <c r="AC612" s="140" t="str">
        <f t="shared" si="68"/>
        <v>邹立红20161116</v>
      </c>
      <c r="AD612" s="175" t="s">
        <v>1202</v>
      </c>
      <c r="AE612" s="175" t="s">
        <v>641</v>
      </c>
      <c r="AF612" s="175" t="s">
        <v>870</v>
      </c>
      <c r="AG612" s="175" t="s">
        <v>46</v>
      </c>
      <c r="AH612" s="140" t="e">
        <f t="shared" si="69"/>
        <v>#N/A</v>
      </c>
      <c r="AI612" s="140" t="e">
        <f>VLOOKUP(C612,'[1]附件 系统外公开招考机关工作人员专业资格条件'!$H$4:$H$6155,1,0)</f>
        <v>#N/A</v>
      </c>
      <c r="AJ612" s="140" t="e">
        <f>VLOOKUP(D612,'[1]附件 系统外公开招考机关工作人员专业资格条件'!$I$4:$I$6155,1,0)</f>
        <v>#N/A</v>
      </c>
    </row>
    <row r="613" spans="17:36" ht="13.5">
      <c r="Q613" s="171">
        <f t="shared" si="65"/>
        <v>1</v>
      </c>
      <c r="R613" s="172">
        <f t="shared" si="66"/>
        <v>0</v>
      </c>
      <c r="S613" s="140"/>
      <c r="T613" s="140"/>
      <c r="U613" s="140"/>
      <c r="V613" s="173"/>
      <c r="W613" s="140"/>
      <c r="X613" s="140"/>
      <c r="AB613" s="140" t="e">
        <f t="shared" si="67"/>
        <v>#N/A</v>
      </c>
      <c r="AC613" s="140" t="str">
        <f t="shared" si="68"/>
        <v>龚学农20170807</v>
      </c>
      <c r="AD613" s="175" t="s">
        <v>1203</v>
      </c>
      <c r="AE613" s="175" t="s">
        <v>44</v>
      </c>
      <c r="AF613" s="175" t="s">
        <v>744</v>
      </c>
      <c r="AG613" s="175" t="s">
        <v>46</v>
      </c>
      <c r="AH613" s="140" t="e">
        <f t="shared" si="69"/>
        <v>#N/A</v>
      </c>
      <c r="AI613" s="140" t="e">
        <f>VLOOKUP(C613,'[1]附件 系统外公开招考机关工作人员专业资格条件'!$H$4:$H$6155,1,0)</f>
        <v>#N/A</v>
      </c>
      <c r="AJ613" s="140" t="e">
        <f>VLOOKUP(D613,'[1]附件 系统外公开招考机关工作人员专业资格条件'!$I$4:$I$6155,1,0)</f>
        <v>#N/A</v>
      </c>
    </row>
    <row r="614" spans="17:36" ht="13.5">
      <c r="Q614" s="171">
        <f t="shared" si="65"/>
        <v>1</v>
      </c>
      <c r="R614" s="172">
        <f t="shared" si="66"/>
        <v>0</v>
      </c>
      <c r="S614" s="140"/>
      <c r="T614" s="140"/>
      <c r="U614" s="140"/>
      <c r="V614" s="173"/>
      <c r="W614" s="140"/>
      <c r="X614" s="140"/>
      <c r="AB614" s="140" t="e">
        <f t="shared" si="67"/>
        <v>#N/A</v>
      </c>
      <c r="AC614" s="140" t="str">
        <f t="shared" si="68"/>
        <v>余业仁20170807</v>
      </c>
      <c r="AD614" s="175" t="s">
        <v>476</v>
      </c>
      <c r="AE614" s="175" t="s">
        <v>641</v>
      </c>
      <c r="AF614" s="175" t="s">
        <v>744</v>
      </c>
      <c r="AG614" s="175" t="s">
        <v>46</v>
      </c>
      <c r="AH614" s="140" t="e">
        <f t="shared" si="69"/>
        <v>#N/A</v>
      </c>
      <c r="AI614" s="140" t="e">
        <f>VLOOKUP(C614,'[1]附件 系统外公开招考机关工作人员专业资格条件'!$H$4:$H$6155,1,0)</f>
        <v>#N/A</v>
      </c>
      <c r="AJ614" s="140" t="e">
        <f>VLOOKUP(D614,'[1]附件 系统外公开招考机关工作人员专业资格条件'!$I$4:$I$6155,1,0)</f>
        <v>#N/A</v>
      </c>
    </row>
    <row r="615" spans="17:36" ht="13.5">
      <c r="Q615" s="171">
        <f t="shared" si="65"/>
        <v>1</v>
      </c>
      <c r="R615" s="172">
        <f t="shared" si="66"/>
        <v>0</v>
      </c>
      <c r="S615" s="140"/>
      <c r="T615" s="140"/>
      <c r="U615" s="140"/>
      <c r="V615" s="173"/>
      <c r="W615" s="140"/>
      <c r="X615" s="140"/>
      <c r="AB615" s="140" t="e">
        <f t="shared" si="67"/>
        <v>#N/A</v>
      </c>
      <c r="AC615" s="140" t="str">
        <f t="shared" si="68"/>
        <v>段传正20170817</v>
      </c>
      <c r="AD615" s="175" t="s">
        <v>1204</v>
      </c>
      <c r="AE615" s="175" t="s">
        <v>786</v>
      </c>
      <c r="AF615" s="175" t="s">
        <v>1205</v>
      </c>
      <c r="AG615" s="175" t="s">
        <v>46</v>
      </c>
      <c r="AH615" s="140" t="e">
        <f t="shared" si="69"/>
        <v>#N/A</v>
      </c>
      <c r="AI615" s="140" t="e">
        <f>VLOOKUP(C615,'[1]附件 系统外公开招考机关工作人员专业资格条件'!$H$4:$H$6155,1,0)</f>
        <v>#N/A</v>
      </c>
      <c r="AJ615" s="140" t="e">
        <f>VLOOKUP(D615,'[1]附件 系统外公开招考机关工作人员专业资格条件'!$I$4:$I$6155,1,0)</f>
        <v>#N/A</v>
      </c>
    </row>
    <row r="616" spans="17:36" ht="13.5">
      <c r="Q616" s="171">
        <f t="shared" si="65"/>
        <v>1</v>
      </c>
      <c r="R616" s="172">
        <f t="shared" si="66"/>
        <v>0</v>
      </c>
      <c r="S616" s="140"/>
      <c r="T616" s="140"/>
      <c r="U616" s="140"/>
      <c r="V616" s="173"/>
      <c r="W616" s="140"/>
      <c r="X616" s="140"/>
      <c r="AB616" s="140" t="e">
        <f t="shared" si="67"/>
        <v>#N/A</v>
      </c>
      <c r="AC616" s="140" t="str">
        <f t="shared" si="68"/>
        <v>陈少钧20170907</v>
      </c>
      <c r="AD616" s="175" t="s">
        <v>566</v>
      </c>
      <c r="AE616" s="175" t="s">
        <v>44</v>
      </c>
      <c r="AF616" s="175" t="s">
        <v>1009</v>
      </c>
      <c r="AG616" s="175" t="s">
        <v>46</v>
      </c>
      <c r="AH616" s="140" t="e">
        <f t="shared" si="69"/>
        <v>#N/A</v>
      </c>
      <c r="AI616" s="140" t="e">
        <f>VLOOKUP(C616,'[1]附件 系统外公开招考机关工作人员专业资格条件'!$H$4:$H$6155,1,0)</f>
        <v>#N/A</v>
      </c>
      <c r="AJ616" s="140" t="e">
        <f>VLOOKUP(D616,'[1]附件 系统外公开招考机关工作人员专业资格条件'!$I$4:$I$6155,1,0)</f>
        <v>#N/A</v>
      </c>
    </row>
    <row r="617" spans="17:36" ht="13.5">
      <c r="Q617" s="171">
        <f t="shared" si="65"/>
        <v>1</v>
      </c>
      <c r="R617" s="172">
        <f t="shared" si="66"/>
        <v>0</v>
      </c>
      <c r="S617" s="140"/>
      <c r="T617" s="140"/>
      <c r="U617" s="140"/>
      <c r="V617" s="173"/>
      <c r="W617" s="140"/>
      <c r="X617" s="140"/>
      <c r="AB617" s="140" t="e">
        <f t="shared" si="67"/>
        <v>#N/A</v>
      </c>
      <c r="AC617" s="140" t="str">
        <f t="shared" si="68"/>
        <v>叶志斌20170919</v>
      </c>
      <c r="AD617" s="175" t="s">
        <v>1199</v>
      </c>
      <c r="AE617" s="175" t="s">
        <v>44</v>
      </c>
      <c r="AF617" s="175" t="s">
        <v>1206</v>
      </c>
      <c r="AG617" s="175" t="s">
        <v>46</v>
      </c>
      <c r="AH617" s="140" t="e">
        <f t="shared" si="69"/>
        <v>#N/A</v>
      </c>
      <c r="AI617" s="140" t="e">
        <f>VLOOKUP(C617,'[1]附件 系统外公开招考机关工作人员专业资格条件'!$H$4:$H$6155,1,0)</f>
        <v>#N/A</v>
      </c>
      <c r="AJ617" s="140" t="e">
        <f>VLOOKUP(D617,'[1]附件 系统外公开招考机关工作人员专业资格条件'!$I$4:$I$6155,1,0)</f>
        <v>#N/A</v>
      </c>
    </row>
    <row r="618" spans="17:36" ht="13.5">
      <c r="Q618" s="171">
        <f t="shared" si="65"/>
        <v>1</v>
      </c>
      <c r="R618" s="172">
        <f t="shared" si="66"/>
        <v>0</v>
      </c>
      <c r="S618" s="140"/>
      <c r="T618" s="140"/>
      <c r="U618" s="140"/>
      <c r="V618" s="173"/>
      <c r="W618" s="140"/>
      <c r="X618" s="140"/>
      <c r="AB618" s="140" t="e">
        <f t="shared" si="67"/>
        <v>#N/A</v>
      </c>
      <c r="AC618" s="140" t="str">
        <f t="shared" si="68"/>
        <v>吴长文20170920</v>
      </c>
      <c r="AD618" s="175" t="s">
        <v>532</v>
      </c>
      <c r="AE618" s="175" t="s">
        <v>122</v>
      </c>
      <c r="AF618" s="175" t="s">
        <v>710</v>
      </c>
      <c r="AG618" s="175" t="s">
        <v>46</v>
      </c>
      <c r="AH618" s="140" t="e">
        <f t="shared" si="69"/>
        <v>#N/A</v>
      </c>
      <c r="AI618" s="140" t="e">
        <f>VLOOKUP(C618,'[1]附件 系统外公开招考机关工作人员专业资格条件'!$H$4:$H$6155,1,0)</f>
        <v>#N/A</v>
      </c>
      <c r="AJ618" s="140" t="e">
        <f>VLOOKUP(D618,'[1]附件 系统外公开招考机关工作人员专业资格条件'!$I$4:$I$6155,1,0)</f>
        <v>#N/A</v>
      </c>
    </row>
    <row r="619" spans="17:36" ht="13.5">
      <c r="Q619" s="171">
        <f t="shared" si="65"/>
        <v>1</v>
      </c>
      <c r="R619" s="172">
        <f t="shared" si="66"/>
        <v>0</v>
      </c>
      <c r="S619" s="140"/>
      <c r="T619" s="140"/>
      <c r="U619" s="140"/>
      <c r="V619" s="173"/>
      <c r="W619" s="140"/>
      <c r="X619" s="140"/>
      <c r="AB619" s="140" t="e">
        <f t="shared" si="67"/>
        <v>#N/A</v>
      </c>
      <c r="AC619" s="140" t="str">
        <f t="shared" si="68"/>
        <v>荣应军20171016</v>
      </c>
      <c r="AD619" s="175" t="s">
        <v>1207</v>
      </c>
      <c r="AE619" s="175" t="s">
        <v>44</v>
      </c>
      <c r="AF619" s="175" t="s">
        <v>779</v>
      </c>
      <c r="AG619" s="175" t="s">
        <v>46</v>
      </c>
      <c r="AH619" s="140" t="e">
        <f t="shared" si="69"/>
        <v>#N/A</v>
      </c>
      <c r="AI619" s="140" t="e">
        <f>VLOOKUP(C619,'[1]附件 系统外公开招考机关工作人员专业资格条件'!$H$4:$H$6155,1,0)</f>
        <v>#N/A</v>
      </c>
      <c r="AJ619" s="140" t="e">
        <f>VLOOKUP(D619,'[1]附件 系统外公开招考机关工作人员专业资格条件'!$I$4:$I$6155,1,0)</f>
        <v>#N/A</v>
      </c>
    </row>
    <row r="620" spans="17:36" ht="13.5">
      <c r="Q620" s="171">
        <f t="shared" si="65"/>
        <v>1</v>
      </c>
      <c r="R620" s="172">
        <f t="shared" si="66"/>
        <v>0</v>
      </c>
      <c r="S620" s="140"/>
      <c r="T620" s="140"/>
      <c r="U620" s="140"/>
      <c r="V620" s="173"/>
      <c r="W620" s="140"/>
      <c r="X620" s="140"/>
      <c r="AB620" s="140" t="e">
        <f t="shared" si="67"/>
        <v>#N/A</v>
      </c>
      <c r="AC620" s="140" t="str">
        <f t="shared" si="68"/>
        <v>陈永高20171031</v>
      </c>
      <c r="AD620" s="175" t="s">
        <v>1208</v>
      </c>
      <c r="AE620" s="175" t="s">
        <v>122</v>
      </c>
      <c r="AF620" s="175" t="s">
        <v>268</v>
      </c>
      <c r="AG620" s="175" t="s">
        <v>46</v>
      </c>
      <c r="AH620" s="140" t="e">
        <f t="shared" si="69"/>
        <v>#N/A</v>
      </c>
      <c r="AI620" s="140" t="e">
        <f>VLOOKUP(C620,'[1]附件 系统外公开招考机关工作人员专业资格条件'!$H$4:$H$6155,1,0)</f>
        <v>#N/A</v>
      </c>
      <c r="AJ620" s="140" t="e">
        <f>VLOOKUP(D620,'[1]附件 系统外公开招考机关工作人员专业资格条件'!$I$4:$I$6155,1,0)</f>
        <v>#N/A</v>
      </c>
    </row>
    <row r="621" spans="17:36" ht="13.5">
      <c r="Q621" s="171">
        <f t="shared" si="65"/>
        <v>1</v>
      </c>
      <c r="R621" s="172">
        <f t="shared" si="66"/>
        <v>0</v>
      </c>
      <c r="S621" s="140"/>
      <c r="T621" s="140"/>
      <c r="U621" s="140"/>
      <c r="V621" s="173"/>
      <c r="W621" s="140"/>
      <c r="X621" s="140"/>
      <c r="AB621" s="140" t="e">
        <f t="shared" si="67"/>
        <v>#N/A</v>
      </c>
      <c r="AC621" s="140" t="str">
        <f t="shared" si="68"/>
        <v>周正林20180115</v>
      </c>
      <c r="AD621" s="175" t="s">
        <v>538</v>
      </c>
      <c r="AE621" s="175" t="s">
        <v>44</v>
      </c>
      <c r="AF621" s="175" t="s">
        <v>1209</v>
      </c>
      <c r="AG621" s="175" t="s">
        <v>46</v>
      </c>
      <c r="AH621" s="140" t="e">
        <f t="shared" si="69"/>
        <v>#N/A</v>
      </c>
      <c r="AI621" s="140" t="e">
        <f>VLOOKUP(C621,'[1]附件 系统外公开招考机关工作人员专业资格条件'!$H$4:$H$6155,1,0)</f>
        <v>#N/A</v>
      </c>
      <c r="AJ621" s="140" t="e">
        <f>VLOOKUP(D621,'[1]附件 系统外公开招考机关工作人员专业资格条件'!$I$4:$I$6155,1,0)</f>
        <v>#N/A</v>
      </c>
    </row>
    <row r="622" spans="17:36" ht="13.5">
      <c r="Q622" s="171">
        <f t="shared" si="65"/>
        <v>1</v>
      </c>
      <c r="R622" s="172">
        <f t="shared" si="66"/>
        <v>0</v>
      </c>
      <c r="S622" s="140"/>
      <c r="T622" s="140"/>
      <c r="U622" s="140"/>
      <c r="V622" s="173"/>
      <c r="W622" s="140"/>
      <c r="X622" s="140"/>
      <c r="AB622" s="140" t="e">
        <f t="shared" si="67"/>
        <v>#N/A</v>
      </c>
      <c r="AC622" s="140" t="str">
        <f t="shared" si="68"/>
        <v>刘绍才20180226</v>
      </c>
      <c r="AD622" s="175" t="s">
        <v>1210</v>
      </c>
      <c r="AE622" s="175" t="s">
        <v>44</v>
      </c>
      <c r="AF622" s="175" t="s">
        <v>1211</v>
      </c>
      <c r="AG622" s="175" t="s">
        <v>46</v>
      </c>
      <c r="AH622" s="140" t="e">
        <f t="shared" si="69"/>
        <v>#N/A</v>
      </c>
      <c r="AI622" s="140" t="e">
        <f>VLOOKUP(C622,'[1]附件 系统外公开招考机关工作人员专业资格条件'!$H$4:$H$6155,1,0)</f>
        <v>#N/A</v>
      </c>
      <c r="AJ622" s="140" t="e">
        <f>VLOOKUP(D622,'[1]附件 系统外公开招考机关工作人员专业资格条件'!$I$4:$I$6155,1,0)</f>
        <v>#N/A</v>
      </c>
    </row>
    <row r="623" spans="17:36" ht="13.5">
      <c r="Q623" s="171">
        <f t="shared" si="65"/>
        <v>1</v>
      </c>
      <c r="R623" s="172">
        <f t="shared" si="66"/>
        <v>0</v>
      </c>
      <c r="S623" s="140"/>
      <c r="T623" s="140"/>
      <c r="U623" s="140"/>
      <c r="V623" s="173"/>
      <c r="W623" s="140"/>
      <c r="X623" s="140"/>
      <c r="AB623" s="140" t="e">
        <f t="shared" si="67"/>
        <v>#N/A</v>
      </c>
      <c r="AC623" s="140" t="str">
        <f t="shared" si="68"/>
        <v>朱礼文20180313</v>
      </c>
      <c r="AD623" s="175" t="s">
        <v>1212</v>
      </c>
      <c r="AE623" s="175" t="s">
        <v>122</v>
      </c>
      <c r="AF623" s="175" t="s">
        <v>1213</v>
      </c>
      <c r="AG623" s="175" t="s">
        <v>46</v>
      </c>
      <c r="AH623" s="140" t="e">
        <f t="shared" si="69"/>
        <v>#N/A</v>
      </c>
      <c r="AI623" s="140" t="e">
        <f>VLOOKUP(C623,'[1]附件 系统外公开招考机关工作人员专业资格条件'!$H$4:$H$6155,1,0)</f>
        <v>#N/A</v>
      </c>
      <c r="AJ623" s="140" t="e">
        <f>VLOOKUP(D623,'[1]附件 系统外公开招考机关工作人员专业资格条件'!$I$4:$I$6155,1,0)</f>
        <v>#N/A</v>
      </c>
    </row>
    <row r="624" spans="17:36" ht="13.5">
      <c r="Q624" s="171">
        <f t="shared" si="65"/>
        <v>1</v>
      </c>
      <c r="R624" s="172">
        <f t="shared" si="66"/>
        <v>0</v>
      </c>
      <c r="S624" s="140"/>
      <c r="T624" s="140"/>
      <c r="U624" s="140"/>
      <c r="V624" s="173"/>
      <c r="W624" s="140"/>
      <c r="X624" s="140"/>
      <c r="AB624" s="140" t="e">
        <f t="shared" si="67"/>
        <v>#N/A</v>
      </c>
      <c r="AC624" s="140" t="str">
        <f t="shared" si="68"/>
        <v>宁德仁20180417</v>
      </c>
      <c r="AD624" s="175" t="s">
        <v>1214</v>
      </c>
      <c r="AE624" s="175" t="s">
        <v>122</v>
      </c>
      <c r="AF624" s="175" t="s">
        <v>1215</v>
      </c>
      <c r="AG624" s="175" t="s">
        <v>46</v>
      </c>
      <c r="AH624" s="140" t="e">
        <f t="shared" si="69"/>
        <v>#N/A</v>
      </c>
      <c r="AI624" s="140" t="e">
        <f>VLOOKUP(C624,'[1]附件 系统外公开招考机关工作人员专业资格条件'!$H$4:$H$6155,1,0)</f>
        <v>#N/A</v>
      </c>
      <c r="AJ624" s="140" t="e">
        <f>VLOOKUP(D624,'[1]附件 系统外公开招考机关工作人员专业资格条件'!$I$4:$I$6155,1,0)</f>
        <v>#N/A</v>
      </c>
    </row>
    <row r="625" spans="17:36" ht="13.5">
      <c r="Q625" s="171">
        <f t="shared" si="65"/>
        <v>1</v>
      </c>
      <c r="R625" s="172">
        <f t="shared" si="66"/>
        <v>0</v>
      </c>
      <c r="S625" s="140"/>
      <c r="T625" s="140"/>
      <c r="U625" s="140"/>
      <c r="V625" s="173"/>
      <c r="W625" s="140"/>
      <c r="X625" s="140"/>
      <c r="AB625" s="140" t="e">
        <f t="shared" si="67"/>
        <v>#N/A</v>
      </c>
      <c r="AC625" s="140" t="str">
        <f t="shared" si="68"/>
        <v>余业仁20180810</v>
      </c>
      <c r="AD625" s="175" t="s">
        <v>476</v>
      </c>
      <c r="AE625" s="175" t="s">
        <v>641</v>
      </c>
      <c r="AF625" s="175" t="s">
        <v>783</v>
      </c>
      <c r="AG625" s="175" t="s">
        <v>46</v>
      </c>
      <c r="AH625" s="140" t="e">
        <f t="shared" si="69"/>
        <v>#N/A</v>
      </c>
      <c r="AI625" s="140" t="e">
        <f>VLOOKUP(C625,'[1]附件 系统外公开招考机关工作人员专业资格条件'!$H$4:$H$6155,1,0)</f>
        <v>#N/A</v>
      </c>
      <c r="AJ625" s="140" t="e">
        <f>VLOOKUP(D625,'[1]附件 系统外公开招考机关工作人员专业资格条件'!$I$4:$I$6155,1,0)</f>
        <v>#N/A</v>
      </c>
    </row>
    <row r="626" spans="17:36" ht="13.5">
      <c r="Q626" s="171">
        <f t="shared" si="65"/>
        <v>1</v>
      </c>
      <c r="R626" s="172">
        <f t="shared" si="66"/>
        <v>0</v>
      </c>
      <c r="S626" s="140"/>
      <c r="T626" s="140"/>
      <c r="U626" s="140"/>
      <c r="V626" s="173"/>
      <c r="W626" s="140"/>
      <c r="X626" s="140"/>
      <c r="AB626" s="140" t="e">
        <f t="shared" si="67"/>
        <v>#N/A</v>
      </c>
      <c r="AC626" s="140" t="str">
        <f t="shared" si="68"/>
        <v>龚学农20180810</v>
      </c>
      <c r="AD626" s="175" t="s">
        <v>1203</v>
      </c>
      <c r="AE626" s="175" t="s">
        <v>44</v>
      </c>
      <c r="AF626" s="175" t="s">
        <v>783</v>
      </c>
      <c r="AG626" s="175" t="s">
        <v>46</v>
      </c>
      <c r="AH626" s="140" t="e">
        <f t="shared" si="69"/>
        <v>#N/A</v>
      </c>
      <c r="AI626" s="140" t="e">
        <f>VLOOKUP(C626,'[1]附件 系统外公开招考机关工作人员专业资格条件'!$H$4:$H$6155,1,0)</f>
        <v>#N/A</v>
      </c>
      <c r="AJ626" s="140" t="e">
        <f>VLOOKUP(D626,'[1]附件 系统外公开招考机关工作人员专业资格条件'!$I$4:$I$6155,1,0)</f>
        <v>#N/A</v>
      </c>
    </row>
    <row r="627" spans="17:36" ht="13.5">
      <c r="Q627" s="171">
        <f t="shared" si="65"/>
        <v>1</v>
      </c>
      <c r="R627" s="172">
        <f t="shared" si="66"/>
        <v>0</v>
      </c>
      <c r="S627" s="140"/>
      <c r="T627" s="140"/>
      <c r="U627" s="140"/>
      <c r="V627" s="173"/>
      <c r="W627" s="140"/>
      <c r="X627" s="140"/>
      <c r="AB627" s="140" t="e">
        <f t="shared" si="67"/>
        <v>#N/A</v>
      </c>
      <c r="AC627" s="140" t="str">
        <f t="shared" si="68"/>
        <v>陈少钧20180830</v>
      </c>
      <c r="AD627" s="175" t="s">
        <v>566</v>
      </c>
      <c r="AE627" s="175" t="s">
        <v>44</v>
      </c>
      <c r="AF627" s="175" t="s">
        <v>1216</v>
      </c>
      <c r="AG627" s="175" t="s">
        <v>46</v>
      </c>
      <c r="AH627" s="140" t="e">
        <f t="shared" si="69"/>
        <v>#N/A</v>
      </c>
      <c r="AI627" s="140" t="e">
        <f>VLOOKUP(C627,'[1]附件 系统外公开招考机关工作人员专业资格条件'!$H$4:$H$6155,1,0)</f>
        <v>#N/A</v>
      </c>
      <c r="AJ627" s="140" t="e">
        <f>VLOOKUP(D627,'[1]附件 系统外公开招考机关工作人员专业资格条件'!$I$4:$I$6155,1,0)</f>
        <v>#N/A</v>
      </c>
    </row>
    <row r="628" spans="17:36" ht="13.5">
      <c r="Q628" s="171">
        <f t="shared" si="65"/>
        <v>1</v>
      </c>
      <c r="R628" s="172">
        <f t="shared" si="66"/>
        <v>0</v>
      </c>
      <c r="S628" s="140"/>
      <c r="T628" s="140"/>
      <c r="U628" s="140"/>
      <c r="V628" s="173"/>
      <c r="W628" s="140"/>
      <c r="X628" s="140"/>
      <c r="AB628" s="140" t="e">
        <f t="shared" si="67"/>
        <v>#N/A</v>
      </c>
      <c r="AC628" s="140" t="str">
        <f t="shared" si="68"/>
        <v>叶志斌20180927</v>
      </c>
      <c r="AD628" s="175" t="s">
        <v>1199</v>
      </c>
      <c r="AE628" s="175" t="s">
        <v>715</v>
      </c>
      <c r="AF628" s="175" t="s">
        <v>1217</v>
      </c>
      <c r="AG628" s="175" t="s">
        <v>46</v>
      </c>
      <c r="AH628" s="140" t="e">
        <f t="shared" si="69"/>
        <v>#N/A</v>
      </c>
      <c r="AI628" s="140" t="e">
        <f>VLOOKUP(C628,'[1]附件 系统外公开招考机关工作人员专业资格条件'!$H$4:$H$6155,1,0)</f>
        <v>#N/A</v>
      </c>
      <c r="AJ628" s="140" t="e">
        <f>VLOOKUP(D628,'[1]附件 系统外公开招考机关工作人员专业资格条件'!$I$4:$I$6155,1,0)</f>
        <v>#N/A</v>
      </c>
    </row>
    <row r="629" spans="17:36" ht="13.5">
      <c r="Q629" s="171">
        <f t="shared" si="65"/>
        <v>1</v>
      </c>
      <c r="R629" s="172">
        <f t="shared" si="66"/>
        <v>0</v>
      </c>
      <c r="S629" s="140"/>
      <c r="T629" s="140"/>
      <c r="U629" s="140"/>
      <c r="V629" s="173"/>
      <c r="W629" s="140"/>
      <c r="X629" s="140"/>
      <c r="AB629" s="140" t="e">
        <f t="shared" si="67"/>
        <v>#N/A</v>
      </c>
      <c r="AC629" s="140" t="str">
        <f t="shared" si="68"/>
        <v>吴长文20181009</v>
      </c>
      <c r="AD629" s="175" t="s">
        <v>532</v>
      </c>
      <c r="AE629" s="175" t="s">
        <v>122</v>
      </c>
      <c r="AF629" s="175" t="s">
        <v>770</v>
      </c>
      <c r="AG629" s="175" t="s">
        <v>46</v>
      </c>
      <c r="AH629" s="140" t="e">
        <f t="shared" si="69"/>
        <v>#N/A</v>
      </c>
      <c r="AI629" s="140" t="e">
        <f>VLOOKUP(C629,'[1]附件 系统外公开招考机关工作人员专业资格条件'!$H$4:$H$6155,1,0)</f>
        <v>#N/A</v>
      </c>
      <c r="AJ629" s="140" t="e">
        <f>VLOOKUP(D629,'[1]附件 系统外公开招考机关工作人员专业资格条件'!$I$4:$I$6155,1,0)</f>
        <v>#N/A</v>
      </c>
    </row>
    <row r="630" spans="17:36" ht="13.5">
      <c r="Q630" s="171">
        <f t="shared" si="65"/>
        <v>1</v>
      </c>
      <c r="R630" s="172">
        <f t="shared" si="66"/>
        <v>0</v>
      </c>
      <c r="S630" s="140"/>
      <c r="T630" s="140"/>
      <c r="U630" s="140"/>
      <c r="V630" s="173"/>
      <c r="W630" s="140"/>
      <c r="X630" s="140"/>
      <c r="AB630" s="140" t="e">
        <f t="shared" si="67"/>
        <v>#N/A</v>
      </c>
      <c r="AC630" s="140" t="str">
        <f t="shared" si="68"/>
        <v>胡书美20190527</v>
      </c>
      <c r="AD630" s="175" t="s">
        <v>471</v>
      </c>
      <c r="AE630" s="175" t="s">
        <v>715</v>
      </c>
      <c r="AF630" s="175" t="s">
        <v>1218</v>
      </c>
      <c r="AG630" s="175" t="s">
        <v>46</v>
      </c>
      <c r="AH630" s="140" t="e">
        <f t="shared" si="69"/>
        <v>#N/A</v>
      </c>
      <c r="AI630" s="140" t="e">
        <f>VLOOKUP(C630,'[1]附件 系统外公开招考机关工作人员专业资格条件'!$H$4:$H$6155,1,0)</f>
        <v>#N/A</v>
      </c>
      <c r="AJ630" s="140" t="e">
        <f>VLOOKUP(D630,'[1]附件 系统外公开招考机关工作人员专业资格条件'!$I$4:$I$6155,1,0)</f>
        <v>#N/A</v>
      </c>
    </row>
    <row r="631" spans="17:36" ht="13.5">
      <c r="Q631" s="171">
        <f t="shared" si="65"/>
        <v>1</v>
      </c>
      <c r="R631" s="172">
        <f t="shared" si="66"/>
        <v>0</v>
      </c>
      <c r="S631" s="140"/>
      <c r="T631" s="140"/>
      <c r="U631" s="140"/>
      <c r="V631" s="173"/>
      <c r="W631" s="140"/>
      <c r="X631" s="140"/>
      <c r="AB631" s="140" t="e">
        <f t="shared" si="67"/>
        <v>#N/A</v>
      </c>
      <c r="AC631" s="140" t="str">
        <f t="shared" si="68"/>
        <v>张辉20190528</v>
      </c>
      <c r="AD631" s="175" t="s">
        <v>513</v>
      </c>
      <c r="AE631" s="175" t="s">
        <v>122</v>
      </c>
      <c r="AF631" s="175" t="s">
        <v>1219</v>
      </c>
      <c r="AG631" s="175" t="s">
        <v>46</v>
      </c>
      <c r="AH631" s="140" t="e">
        <f t="shared" si="69"/>
        <v>#N/A</v>
      </c>
      <c r="AI631" s="140" t="e">
        <f>VLOOKUP(C631,'[1]附件 系统外公开招考机关工作人员专业资格条件'!$H$4:$H$6155,1,0)</f>
        <v>#N/A</v>
      </c>
      <c r="AJ631" s="140" t="e">
        <f>VLOOKUP(D631,'[1]附件 系统外公开招考机关工作人员专业资格条件'!$I$4:$I$6155,1,0)</f>
        <v>#N/A</v>
      </c>
    </row>
    <row r="632" spans="17:36" ht="13.5">
      <c r="Q632" s="171">
        <f t="shared" si="65"/>
        <v>1</v>
      </c>
      <c r="R632" s="172">
        <f t="shared" si="66"/>
        <v>0</v>
      </c>
      <c r="S632" s="140"/>
      <c r="T632" s="140"/>
      <c r="U632" s="140"/>
      <c r="V632" s="173"/>
      <c r="W632" s="140"/>
      <c r="X632" s="140"/>
      <c r="AB632" s="140" t="e">
        <f t="shared" si="67"/>
        <v>#N/A</v>
      </c>
      <c r="AC632" s="140" t="str">
        <f t="shared" si="68"/>
        <v>赵兴华20171124</v>
      </c>
      <c r="AD632" s="175" t="s">
        <v>1220</v>
      </c>
      <c r="AE632" s="175" t="s">
        <v>122</v>
      </c>
      <c r="AF632" s="175" t="s">
        <v>214</v>
      </c>
      <c r="AG632" s="175" t="s">
        <v>46</v>
      </c>
      <c r="AH632" s="140" t="e">
        <f t="shared" si="69"/>
        <v>#N/A</v>
      </c>
      <c r="AI632" s="140" t="e">
        <f>VLOOKUP(C632,'[1]附件 系统外公开招考机关工作人员专业资格条件'!$H$4:$H$6155,1,0)</f>
        <v>#N/A</v>
      </c>
      <c r="AJ632" s="140" t="e">
        <f>VLOOKUP(D632,'[1]附件 系统外公开招考机关工作人员专业资格条件'!$I$4:$I$6155,1,0)</f>
        <v>#N/A</v>
      </c>
    </row>
    <row r="633" spans="17:36" ht="13.5">
      <c r="Q633" s="171">
        <f t="shared" si="65"/>
        <v>1</v>
      </c>
      <c r="R633" s="172">
        <f t="shared" si="66"/>
        <v>0</v>
      </c>
      <c r="S633" s="140"/>
      <c r="T633" s="140"/>
      <c r="U633" s="140"/>
      <c r="V633" s="173"/>
      <c r="W633" s="140"/>
      <c r="X633" s="140"/>
      <c r="AB633" s="140" t="e">
        <f t="shared" si="67"/>
        <v>#N/A</v>
      </c>
      <c r="AC633" s="140" t="str">
        <f t="shared" si="68"/>
        <v>张前平20171124</v>
      </c>
      <c r="AD633" s="175" t="s">
        <v>1221</v>
      </c>
      <c r="AE633" s="175" t="s">
        <v>122</v>
      </c>
      <c r="AF633" s="175" t="s">
        <v>214</v>
      </c>
      <c r="AG633" s="175" t="s">
        <v>46</v>
      </c>
      <c r="AH633" s="140" t="e">
        <f t="shared" si="69"/>
        <v>#N/A</v>
      </c>
      <c r="AI633" s="140" t="e">
        <f>VLOOKUP(C633,'[1]附件 系统外公开招考机关工作人员专业资格条件'!$H$4:$H$6155,1,0)</f>
        <v>#N/A</v>
      </c>
      <c r="AJ633" s="140" t="e">
        <f>VLOOKUP(D633,'[1]附件 系统外公开招考机关工作人员专业资格条件'!$I$4:$I$6155,1,0)</f>
        <v>#N/A</v>
      </c>
    </row>
    <row r="634" spans="17:36" ht="13.5">
      <c r="Q634" s="171">
        <f t="shared" si="65"/>
        <v>1</v>
      </c>
      <c r="R634" s="172">
        <f t="shared" si="66"/>
        <v>0</v>
      </c>
      <c r="S634" s="140"/>
      <c r="T634" s="140"/>
      <c r="U634" s="140"/>
      <c r="V634" s="173"/>
      <c r="W634" s="140"/>
      <c r="X634" s="140"/>
      <c r="AB634" s="140" t="e">
        <f t="shared" si="67"/>
        <v>#N/A</v>
      </c>
      <c r="AC634" s="140" t="str">
        <f t="shared" si="68"/>
        <v>王再香20171124</v>
      </c>
      <c r="AD634" s="175" t="s">
        <v>1222</v>
      </c>
      <c r="AE634" s="175" t="s">
        <v>786</v>
      </c>
      <c r="AF634" s="175" t="s">
        <v>214</v>
      </c>
      <c r="AG634" s="175" t="s">
        <v>46</v>
      </c>
      <c r="AH634" s="140" t="e">
        <f t="shared" si="69"/>
        <v>#N/A</v>
      </c>
      <c r="AI634" s="140" t="e">
        <f>VLOOKUP(C634,'[1]附件 系统外公开招考机关工作人员专业资格条件'!$H$4:$H$6155,1,0)</f>
        <v>#N/A</v>
      </c>
      <c r="AJ634" s="140" t="e">
        <f>VLOOKUP(D634,'[1]附件 系统外公开招考机关工作人员专业资格条件'!$I$4:$I$6155,1,0)</f>
        <v>#N/A</v>
      </c>
    </row>
    <row r="635" spans="17:36" ht="13.5">
      <c r="Q635" s="171">
        <f t="shared" si="65"/>
        <v>1</v>
      </c>
      <c r="R635" s="172">
        <f t="shared" si="66"/>
        <v>0</v>
      </c>
      <c r="S635" s="140"/>
      <c r="T635" s="140"/>
      <c r="U635" s="140"/>
      <c r="V635" s="173"/>
      <c r="W635" s="140"/>
      <c r="X635" s="140"/>
      <c r="AB635" s="140" t="e">
        <f t="shared" si="67"/>
        <v>#N/A</v>
      </c>
      <c r="AC635" s="140" t="str">
        <f t="shared" si="68"/>
        <v>胡书美20171124</v>
      </c>
      <c r="AD635" s="175" t="s">
        <v>471</v>
      </c>
      <c r="AE635" s="175" t="s">
        <v>786</v>
      </c>
      <c r="AF635" s="175" t="s">
        <v>214</v>
      </c>
      <c r="AG635" s="175" t="s">
        <v>46</v>
      </c>
      <c r="AH635" s="140" t="e">
        <f t="shared" si="69"/>
        <v>#N/A</v>
      </c>
      <c r="AI635" s="140" t="e">
        <f>VLOOKUP(C635,'[1]附件 系统外公开招考机关工作人员专业资格条件'!$H$4:$H$6155,1,0)</f>
        <v>#N/A</v>
      </c>
      <c r="AJ635" s="140" t="e">
        <f>VLOOKUP(D635,'[1]附件 系统外公开招考机关工作人员专业资格条件'!$I$4:$I$6155,1,0)</f>
        <v>#N/A</v>
      </c>
    </row>
    <row r="636" spans="17:36" ht="13.5">
      <c r="Q636" s="171">
        <f t="shared" si="65"/>
        <v>1</v>
      </c>
      <c r="R636" s="172">
        <f t="shared" si="66"/>
        <v>0</v>
      </c>
      <c r="S636" s="140"/>
      <c r="T636" s="140"/>
      <c r="U636" s="140"/>
      <c r="V636" s="173"/>
      <c r="W636" s="140"/>
      <c r="X636" s="140"/>
      <c r="AB636" s="140" t="e">
        <f t="shared" si="67"/>
        <v>#N/A</v>
      </c>
      <c r="AC636" s="140" t="str">
        <f t="shared" si="68"/>
        <v>张辉20171124</v>
      </c>
      <c r="AD636" s="175" t="s">
        <v>513</v>
      </c>
      <c r="AE636" s="175" t="s">
        <v>122</v>
      </c>
      <c r="AF636" s="175" t="s">
        <v>214</v>
      </c>
      <c r="AG636" s="175" t="s">
        <v>46</v>
      </c>
      <c r="AH636" s="140" t="e">
        <f t="shared" si="69"/>
        <v>#N/A</v>
      </c>
      <c r="AI636" s="140" t="e">
        <f>VLOOKUP(C636,'[1]附件 系统外公开招考机关工作人员专业资格条件'!$H$4:$H$6155,1,0)</f>
        <v>#N/A</v>
      </c>
      <c r="AJ636" s="140" t="e">
        <f>VLOOKUP(D636,'[1]附件 系统外公开招考机关工作人员专业资格条件'!$I$4:$I$6155,1,0)</f>
        <v>#N/A</v>
      </c>
    </row>
    <row r="637" spans="17:36" ht="13.5">
      <c r="Q637" s="171">
        <f t="shared" si="65"/>
        <v>1</v>
      </c>
      <c r="R637" s="172">
        <f t="shared" si="66"/>
        <v>0</v>
      </c>
      <c r="S637" s="140"/>
      <c r="T637" s="140"/>
      <c r="U637" s="140"/>
      <c r="V637" s="173"/>
      <c r="W637" s="140"/>
      <c r="X637" s="140"/>
      <c r="AB637" s="140" t="e">
        <f t="shared" si="67"/>
        <v>#N/A</v>
      </c>
      <c r="AC637" s="140" t="str">
        <f t="shared" si="68"/>
        <v>周永毕20171130</v>
      </c>
      <c r="AD637" s="175" t="s">
        <v>1223</v>
      </c>
      <c r="AE637" s="175" t="s">
        <v>715</v>
      </c>
      <c r="AF637" s="175" t="s">
        <v>911</v>
      </c>
      <c r="AG637" s="175" t="s">
        <v>46</v>
      </c>
      <c r="AH637" s="140" t="e">
        <f t="shared" si="69"/>
        <v>#N/A</v>
      </c>
      <c r="AI637" s="140" t="e">
        <f>VLOOKUP(C637,'[1]附件 系统外公开招考机关工作人员专业资格条件'!$H$4:$H$6155,1,0)</f>
        <v>#N/A</v>
      </c>
      <c r="AJ637" s="140" t="e">
        <f>VLOOKUP(D637,'[1]附件 系统外公开招考机关工作人员专业资格条件'!$I$4:$I$6155,1,0)</f>
        <v>#N/A</v>
      </c>
    </row>
    <row r="638" spans="17:36" ht="13.5">
      <c r="Q638" s="171">
        <f t="shared" si="65"/>
        <v>1</v>
      </c>
      <c r="R638" s="172">
        <f t="shared" si="66"/>
        <v>0</v>
      </c>
      <c r="S638" s="140"/>
      <c r="T638" s="140"/>
      <c r="U638" s="140"/>
      <c r="V638" s="173"/>
      <c r="W638" s="140"/>
      <c r="X638" s="140"/>
      <c r="AB638" s="140" t="e">
        <f t="shared" si="67"/>
        <v>#N/A</v>
      </c>
      <c r="AC638" s="140" t="str">
        <f t="shared" si="68"/>
        <v>代方波20190108</v>
      </c>
      <c r="AD638" s="175" t="s">
        <v>545</v>
      </c>
      <c r="AE638" s="175" t="s">
        <v>44</v>
      </c>
      <c r="AF638" s="175" t="s">
        <v>1224</v>
      </c>
      <c r="AG638" s="175" t="s">
        <v>46</v>
      </c>
      <c r="AH638" s="140" t="e">
        <f t="shared" si="69"/>
        <v>#N/A</v>
      </c>
      <c r="AI638" s="140" t="e">
        <f>VLOOKUP(C638,'[1]附件 系统外公开招考机关工作人员专业资格条件'!$H$4:$H$6155,1,0)</f>
        <v>#N/A</v>
      </c>
      <c r="AJ638" s="140" t="e">
        <f>VLOOKUP(D638,'[1]附件 系统外公开招考机关工作人员专业资格条件'!$I$4:$I$6155,1,0)</f>
        <v>#N/A</v>
      </c>
    </row>
    <row r="639" spans="17:36" ht="13.5">
      <c r="Q639" s="171">
        <f t="shared" si="65"/>
        <v>1</v>
      </c>
      <c r="R639" s="172">
        <f t="shared" si="66"/>
        <v>0</v>
      </c>
      <c r="S639" s="140"/>
      <c r="T639" s="140"/>
      <c r="U639" s="140"/>
      <c r="V639" s="173"/>
      <c r="W639" s="140"/>
      <c r="X639" s="140"/>
      <c r="AB639" s="140" t="e">
        <f t="shared" si="67"/>
        <v>#N/A</v>
      </c>
      <c r="AC639" s="140" t="str">
        <f t="shared" si="68"/>
        <v>代方波20161124</v>
      </c>
      <c r="AD639" s="175" t="s">
        <v>545</v>
      </c>
      <c r="AE639" s="175" t="s">
        <v>44</v>
      </c>
      <c r="AF639" s="175" t="s">
        <v>706</v>
      </c>
      <c r="AG639" s="175" t="s">
        <v>42</v>
      </c>
      <c r="AH639" s="140" t="e">
        <f t="shared" si="69"/>
        <v>#N/A</v>
      </c>
      <c r="AI639" s="140" t="e">
        <f>VLOOKUP(C639,'[1]附件 系统外公开招考机关工作人员专业资格条件'!$H$4:$H$6155,1,0)</f>
        <v>#N/A</v>
      </c>
      <c r="AJ639" s="140" t="e">
        <f>VLOOKUP(D639,'[1]附件 系统外公开招考机关工作人员专业资格条件'!$I$4:$I$6155,1,0)</f>
        <v>#N/A</v>
      </c>
    </row>
    <row r="640" spans="17:36" ht="13.5">
      <c r="Q640" s="171">
        <f aca="true" t="shared" si="70" ref="Q640:Q703">J640-I640+1</f>
        <v>1</v>
      </c>
      <c r="R640" s="172">
        <f aca="true" t="shared" si="71" ref="R640:R703">E640*K640*L640/36500</f>
        <v>0</v>
      </c>
      <c r="S640" s="140"/>
      <c r="T640" s="140"/>
      <c r="U640" s="140"/>
      <c r="V640" s="173"/>
      <c r="W640" s="140"/>
      <c r="X640" s="140"/>
      <c r="AB640" s="140" t="e">
        <f aca="true" t="shared" si="72" ref="AB640:AB703">VLOOKUP(AA640,AC640:AE1497,3,0)</f>
        <v>#N/A</v>
      </c>
      <c r="AC640" s="140" t="str">
        <f aca="true" t="shared" si="73" ref="AC640:AC703">AD640&amp;AF640</f>
        <v>符蝶花20170317</v>
      </c>
      <c r="AD640" s="175" t="s">
        <v>1225</v>
      </c>
      <c r="AE640" s="175" t="s">
        <v>44</v>
      </c>
      <c r="AF640" s="175" t="s">
        <v>1183</v>
      </c>
      <c r="AG640" s="175" t="s">
        <v>42</v>
      </c>
      <c r="AH640" s="140" t="e">
        <f aca="true" t="shared" si="74" ref="AH640:AH703">VLOOKUP(AA640,AC640:AG1497,5,0)</f>
        <v>#N/A</v>
      </c>
      <c r="AI640" s="140" t="e">
        <f>VLOOKUP(C640,'[1]附件 系统外公开招考机关工作人员专业资格条件'!$H$4:$H$6155,1,0)</f>
        <v>#N/A</v>
      </c>
      <c r="AJ640" s="140" t="e">
        <f>VLOOKUP(D640,'[1]附件 系统外公开招考机关工作人员专业资格条件'!$I$4:$I$6155,1,0)</f>
        <v>#N/A</v>
      </c>
    </row>
    <row r="641" spans="17:36" ht="13.5">
      <c r="Q641" s="171">
        <f t="shared" si="70"/>
        <v>1</v>
      </c>
      <c r="R641" s="172">
        <f t="shared" si="71"/>
        <v>0</v>
      </c>
      <c r="S641" s="140"/>
      <c r="T641" s="140"/>
      <c r="U641" s="140"/>
      <c r="V641" s="173"/>
      <c r="W641" s="140"/>
      <c r="X641" s="140"/>
      <c r="AB641" s="140" t="e">
        <f t="shared" si="72"/>
        <v>#N/A</v>
      </c>
      <c r="AC641" s="140" t="str">
        <f t="shared" si="73"/>
        <v>杨正武20171023</v>
      </c>
      <c r="AD641" s="175" t="s">
        <v>1226</v>
      </c>
      <c r="AE641" s="175" t="s">
        <v>122</v>
      </c>
      <c r="AF641" s="175" t="s">
        <v>247</v>
      </c>
      <c r="AG641" s="175" t="s">
        <v>46</v>
      </c>
      <c r="AH641" s="140" t="e">
        <f t="shared" si="74"/>
        <v>#N/A</v>
      </c>
      <c r="AI641" s="140" t="e">
        <f>VLOOKUP(C641,'[1]附件 系统外公开招考机关工作人员专业资格条件'!$H$4:$H$6155,1,0)</f>
        <v>#N/A</v>
      </c>
      <c r="AJ641" s="140" t="e">
        <f>VLOOKUP(D641,'[1]附件 系统外公开招考机关工作人员专业资格条件'!$I$4:$I$6155,1,0)</f>
        <v>#N/A</v>
      </c>
    </row>
    <row r="642" spans="17:36" ht="13.5">
      <c r="Q642" s="171">
        <f t="shared" si="70"/>
        <v>1</v>
      </c>
      <c r="R642" s="172">
        <f t="shared" si="71"/>
        <v>0</v>
      </c>
      <c r="S642" s="140"/>
      <c r="T642" s="140"/>
      <c r="U642" s="140"/>
      <c r="V642" s="173"/>
      <c r="W642" s="140"/>
      <c r="X642" s="140"/>
      <c r="AB642" s="140" t="e">
        <f t="shared" si="72"/>
        <v>#N/A</v>
      </c>
      <c r="AC642" s="140" t="str">
        <f t="shared" si="73"/>
        <v>邢伏秋20171024</v>
      </c>
      <c r="AD642" s="175" t="s">
        <v>1227</v>
      </c>
      <c r="AE642" s="175" t="s">
        <v>122</v>
      </c>
      <c r="AF642" s="175" t="s">
        <v>737</v>
      </c>
      <c r="AG642" s="175" t="s">
        <v>46</v>
      </c>
      <c r="AH642" s="140" t="e">
        <f t="shared" si="74"/>
        <v>#N/A</v>
      </c>
      <c r="AI642" s="140" t="e">
        <f>VLOOKUP(C642,'[1]附件 系统外公开招考机关工作人员专业资格条件'!$H$4:$H$6155,1,0)</f>
        <v>#N/A</v>
      </c>
      <c r="AJ642" s="140" t="e">
        <f>VLOOKUP(D642,'[1]附件 系统外公开招考机关工作人员专业资格条件'!$I$4:$I$6155,1,0)</f>
        <v>#N/A</v>
      </c>
    </row>
    <row r="643" spans="17:36" ht="13.5">
      <c r="Q643" s="171">
        <f t="shared" si="70"/>
        <v>1</v>
      </c>
      <c r="R643" s="172">
        <f t="shared" si="71"/>
        <v>0</v>
      </c>
      <c r="S643" s="140"/>
      <c r="T643" s="140"/>
      <c r="U643" s="140"/>
      <c r="V643" s="173"/>
      <c r="W643" s="140"/>
      <c r="X643" s="140"/>
      <c r="AB643" s="140" t="e">
        <f t="shared" si="72"/>
        <v>#N/A</v>
      </c>
      <c r="AC643" s="140" t="str">
        <f t="shared" si="73"/>
        <v>刘桂英20171024</v>
      </c>
      <c r="AD643" s="175" t="s">
        <v>1228</v>
      </c>
      <c r="AE643" s="175" t="s">
        <v>122</v>
      </c>
      <c r="AF643" s="175" t="s">
        <v>737</v>
      </c>
      <c r="AG643" s="175" t="s">
        <v>46</v>
      </c>
      <c r="AH643" s="140" t="e">
        <f t="shared" si="74"/>
        <v>#N/A</v>
      </c>
      <c r="AI643" s="140" t="e">
        <f>VLOOKUP(C643,'[1]附件 系统外公开招考机关工作人员专业资格条件'!$H$4:$H$6155,1,0)</f>
        <v>#N/A</v>
      </c>
      <c r="AJ643" s="140" t="e">
        <f>VLOOKUP(D643,'[1]附件 系统外公开招考机关工作人员专业资格条件'!$I$4:$I$6155,1,0)</f>
        <v>#N/A</v>
      </c>
    </row>
    <row r="644" spans="17:36" ht="13.5">
      <c r="Q644" s="171">
        <f t="shared" si="70"/>
        <v>1</v>
      </c>
      <c r="R644" s="172">
        <f t="shared" si="71"/>
        <v>0</v>
      </c>
      <c r="S644" s="140"/>
      <c r="T644" s="140"/>
      <c r="U644" s="140"/>
      <c r="V644" s="173"/>
      <c r="W644" s="140"/>
      <c r="X644" s="140"/>
      <c r="AB644" s="140" t="e">
        <f t="shared" si="72"/>
        <v>#N/A</v>
      </c>
      <c r="AC644" s="140" t="str">
        <f t="shared" si="73"/>
        <v>王建选20171101</v>
      </c>
      <c r="AD644" s="175" t="s">
        <v>1229</v>
      </c>
      <c r="AE644" s="175" t="s">
        <v>122</v>
      </c>
      <c r="AF644" s="175" t="s">
        <v>277</v>
      </c>
      <c r="AG644" s="175" t="s">
        <v>46</v>
      </c>
      <c r="AH644" s="140" t="e">
        <f t="shared" si="74"/>
        <v>#N/A</v>
      </c>
      <c r="AI644" s="140" t="e">
        <f>VLOOKUP(C644,'[1]附件 系统外公开招考机关工作人员专业资格条件'!$H$4:$H$6155,1,0)</f>
        <v>#N/A</v>
      </c>
      <c r="AJ644" s="140" t="e">
        <f>VLOOKUP(D644,'[1]附件 系统外公开招考机关工作人员专业资格条件'!$I$4:$I$6155,1,0)</f>
        <v>#N/A</v>
      </c>
    </row>
    <row r="645" spans="17:36" ht="13.5">
      <c r="Q645" s="171">
        <f t="shared" si="70"/>
        <v>1</v>
      </c>
      <c r="R645" s="172">
        <f t="shared" si="71"/>
        <v>0</v>
      </c>
      <c r="S645" s="140"/>
      <c r="T645" s="140"/>
      <c r="U645" s="140"/>
      <c r="V645" s="173"/>
      <c r="W645" s="140"/>
      <c r="X645" s="140"/>
      <c r="AB645" s="140" t="e">
        <f t="shared" si="72"/>
        <v>#N/A</v>
      </c>
      <c r="AC645" s="140" t="str">
        <f t="shared" si="73"/>
        <v>徐金华20171122</v>
      </c>
      <c r="AD645" s="175" t="s">
        <v>1230</v>
      </c>
      <c r="AE645" s="175" t="s">
        <v>122</v>
      </c>
      <c r="AF645" s="175" t="s">
        <v>171</v>
      </c>
      <c r="AG645" s="175" t="s">
        <v>46</v>
      </c>
      <c r="AH645" s="140" t="e">
        <f t="shared" si="74"/>
        <v>#N/A</v>
      </c>
      <c r="AI645" s="140" t="e">
        <f>VLOOKUP(C645,'[1]附件 系统外公开招考机关工作人员专业资格条件'!$H$4:$H$6155,1,0)</f>
        <v>#N/A</v>
      </c>
      <c r="AJ645" s="140" t="e">
        <f>VLOOKUP(D645,'[1]附件 系统外公开招考机关工作人员专业资格条件'!$I$4:$I$6155,1,0)</f>
        <v>#N/A</v>
      </c>
    </row>
    <row r="646" spans="17:36" ht="13.5">
      <c r="Q646" s="171">
        <f t="shared" si="70"/>
        <v>1</v>
      </c>
      <c r="R646" s="172">
        <f t="shared" si="71"/>
        <v>0</v>
      </c>
      <c r="S646" s="140"/>
      <c r="T646" s="140"/>
      <c r="U646" s="140"/>
      <c r="V646" s="173"/>
      <c r="W646" s="140"/>
      <c r="X646" s="140"/>
      <c r="AB646" s="140" t="e">
        <f t="shared" si="72"/>
        <v>#N/A</v>
      </c>
      <c r="AC646" s="140" t="str">
        <f t="shared" si="73"/>
        <v>程晓玲20171130</v>
      </c>
      <c r="AD646" s="175" t="s">
        <v>1231</v>
      </c>
      <c r="AE646" s="175" t="s">
        <v>122</v>
      </c>
      <c r="AF646" s="175" t="s">
        <v>911</v>
      </c>
      <c r="AG646" s="175" t="s">
        <v>46</v>
      </c>
      <c r="AH646" s="140" t="e">
        <f t="shared" si="74"/>
        <v>#N/A</v>
      </c>
      <c r="AI646" s="140" t="e">
        <f>VLOOKUP(C646,'[1]附件 系统外公开招考机关工作人员专业资格条件'!$H$4:$H$6155,1,0)</f>
        <v>#N/A</v>
      </c>
      <c r="AJ646" s="140" t="e">
        <f>VLOOKUP(D646,'[1]附件 系统外公开招考机关工作人员专业资格条件'!$I$4:$I$6155,1,0)</f>
        <v>#N/A</v>
      </c>
    </row>
    <row r="647" spans="17:36" ht="13.5">
      <c r="Q647" s="171">
        <f t="shared" si="70"/>
        <v>1</v>
      </c>
      <c r="R647" s="172">
        <f t="shared" si="71"/>
        <v>0</v>
      </c>
      <c r="S647" s="140"/>
      <c r="T647" s="140"/>
      <c r="U647" s="140"/>
      <c r="V647" s="173"/>
      <c r="W647" s="140"/>
      <c r="X647" s="140"/>
      <c r="AB647" s="140" t="e">
        <f t="shared" si="72"/>
        <v>#N/A</v>
      </c>
      <c r="AC647" s="140" t="str">
        <f t="shared" si="73"/>
        <v>徐启荣20171204</v>
      </c>
      <c r="AD647" s="175" t="s">
        <v>1232</v>
      </c>
      <c r="AE647" s="175" t="s">
        <v>122</v>
      </c>
      <c r="AF647" s="175" t="s">
        <v>1233</v>
      </c>
      <c r="AG647" s="175" t="s">
        <v>46</v>
      </c>
      <c r="AH647" s="140" t="e">
        <f t="shared" si="74"/>
        <v>#N/A</v>
      </c>
      <c r="AI647" s="140" t="e">
        <f>VLOOKUP(C647,'[1]附件 系统外公开招考机关工作人员专业资格条件'!$H$4:$H$6155,1,0)</f>
        <v>#N/A</v>
      </c>
      <c r="AJ647" s="140" t="e">
        <f>VLOOKUP(D647,'[1]附件 系统外公开招考机关工作人员专业资格条件'!$I$4:$I$6155,1,0)</f>
        <v>#N/A</v>
      </c>
    </row>
    <row r="648" spans="17:36" ht="13.5">
      <c r="Q648" s="171">
        <f t="shared" si="70"/>
        <v>1</v>
      </c>
      <c r="R648" s="172">
        <f t="shared" si="71"/>
        <v>0</v>
      </c>
      <c r="S648" s="140"/>
      <c r="T648" s="140"/>
      <c r="U648" s="140"/>
      <c r="V648" s="173"/>
      <c r="W648" s="140"/>
      <c r="X648" s="140"/>
      <c r="AB648" s="140" t="e">
        <f t="shared" si="72"/>
        <v>#N/A</v>
      </c>
      <c r="AC648" s="140" t="str">
        <f t="shared" si="73"/>
        <v>李勇20180511</v>
      </c>
      <c r="AD648" s="175" t="s">
        <v>1234</v>
      </c>
      <c r="AE648" s="175" t="s">
        <v>122</v>
      </c>
      <c r="AF648" s="175" t="s">
        <v>1235</v>
      </c>
      <c r="AG648" s="175" t="s">
        <v>46</v>
      </c>
      <c r="AH648" s="140" t="e">
        <f t="shared" si="74"/>
        <v>#N/A</v>
      </c>
      <c r="AI648" s="140" t="e">
        <f>VLOOKUP(C648,'[1]附件 系统外公开招考机关工作人员专业资格条件'!$H$4:$H$6155,1,0)</f>
        <v>#N/A</v>
      </c>
      <c r="AJ648" s="140" t="e">
        <f>VLOOKUP(D648,'[1]附件 系统外公开招考机关工作人员专业资格条件'!$I$4:$I$6155,1,0)</f>
        <v>#N/A</v>
      </c>
    </row>
    <row r="649" spans="17:36" ht="13.5">
      <c r="Q649" s="171">
        <f t="shared" si="70"/>
        <v>1</v>
      </c>
      <c r="R649" s="172">
        <f t="shared" si="71"/>
        <v>0</v>
      </c>
      <c r="S649" s="140"/>
      <c r="T649" s="140"/>
      <c r="U649" s="140"/>
      <c r="V649" s="173"/>
      <c r="W649" s="140"/>
      <c r="X649" s="140"/>
      <c r="AB649" s="140" t="e">
        <f t="shared" si="72"/>
        <v>#N/A</v>
      </c>
      <c r="AC649" s="140" t="str">
        <f t="shared" si="73"/>
        <v>孟波20161107</v>
      </c>
      <c r="AD649" s="175" t="s">
        <v>1236</v>
      </c>
      <c r="AE649" s="175" t="s">
        <v>641</v>
      </c>
      <c r="AF649" s="175" t="s">
        <v>995</v>
      </c>
      <c r="AG649" s="175" t="s">
        <v>46</v>
      </c>
      <c r="AH649" s="140" t="e">
        <f t="shared" si="74"/>
        <v>#N/A</v>
      </c>
      <c r="AI649" s="140" t="e">
        <f>VLOOKUP(C649,'[1]附件 系统外公开招考机关工作人员专业资格条件'!$H$4:$H$6155,1,0)</f>
        <v>#N/A</v>
      </c>
      <c r="AJ649" s="140" t="e">
        <f>VLOOKUP(D649,'[1]附件 系统外公开招考机关工作人员专业资格条件'!$I$4:$I$6155,1,0)</f>
        <v>#N/A</v>
      </c>
    </row>
    <row r="650" spans="17:36" ht="13.5">
      <c r="Q650" s="171">
        <f t="shared" si="70"/>
        <v>1</v>
      </c>
      <c r="R650" s="172">
        <f t="shared" si="71"/>
        <v>0</v>
      </c>
      <c r="S650" s="140"/>
      <c r="T650" s="140"/>
      <c r="U650" s="140"/>
      <c r="V650" s="173"/>
      <c r="W650" s="140"/>
      <c r="X650" s="140"/>
      <c r="AB650" s="140" t="e">
        <f t="shared" si="72"/>
        <v>#N/A</v>
      </c>
      <c r="AC650" s="140" t="str">
        <f t="shared" si="73"/>
        <v>范年元20161130</v>
      </c>
      <c r="AD650" s="175" t="s">
        <v>1237</v>
      </c>
      <c r="AE650" s="175" t="s">
        <v>44</v>
      </c>
      <c r="AF650" s="175" t="s">
        <v>387</v>
      </c>
      <c r="AG650" s="175" t="s">
        <v>42</v>
      </c>
      <c r="AH650" s="140" t="e">
        <f t="shared" si="74"/>
        <v>#N/A</v>
      </c>
      <c r="AI650" s="140" t="e">
        <f>VLOOKUP(C650,'[1]附件 系统外公开招考机关工作人员专业资格条件'!$H$4:$H$6155,1,0)</f>
        <v>#N/A</v>
      </c>
      <c r="AJ650" s="140" t="e">
        <f>VLOOKUP(D650,'[1]附件 系统外公开招考机关工作人员专业资格条件'!$I$4:$I$6155,1,0)</f>
        <v>#N/A</v>
      </c>
    </row>
    <row r="651" spans="17:36" ht="13.5">
      <c r="Q651" s="171">
        <f t="shared" si="70"/>
        <v>1</v>
      </c>
      <c r="R651" s="172">
        <f t="shared" si="71"/>
        <v>0</v>
      </c>
      <c r="S651" s="140"/>
      <c r="T651" s="140"/>
      <c r="U651" s="140"/>
      <c r="V651" s="173"/>
      <c r="W651" s="140"/>
      <c r="X651" s="140"/>
      <c r="AB651" s="140" t="e">
        <f t="shared" si="72"/>
        <v>#N/A</v>
      </c>
      <c r="AC651" s="140" t="str">
        <f t="shared" si="73"/>
        <v>贺利军20170623</v>
      </c>
      <c r="AD651" s="175" t="s">
        <v>1238</v>
      </c>
      <c r="AE651" s="175" t="s">
        <v>44</v>
      </c>
      <c r="AF651" s="175" t="s">
        <v>1239</v>
      </c>
      <c r="AG651" s="175" t="s">
        <v>42</v>
      </c>
      <c r="AH651" s="140" t="e">
        <f t="shared" si="74"/>
        <v>#N/A</v>
      </c>
      <c r="AI651" s="140" t="e">
        <f>VLOOKUP(C651,'[1]附件 系统外公开招考机关工作人员专业资格条件'!$H$4:$H$6155,1,0)</f>
        <v>#N/A</v>
      </c>
      <c r="AJ651" s="140" t="e">
        <f>VLOOKUP(D651,'[1]附件 系统外公开招考机关工作人员专业资格条件'!$I$4:$I$6155,1,0)</f>
        <v>#N/A</v>
      </c>
    </row>
    <row r="652" spans="17:36" ht="13.5">
      <c r="Q652" s="171">
        <f t="shared" si="70"/>
        <v>1</v>
      </c>
      <c r="R652" s="172">
        <f t="shared" si="71"/>
        <v>0</v>
      </c>
      <c r="S652" s="140"/>
      <c r="T652" s="140"/>
      <c r="U652" s="140"/>
      <c r="V652" s="173"/>
      <c r="W652" s="140"/>
      <c r="X652" s="140"/>
      <c r="AB652" s="140" t="e">
        <f t="shared" si="72"/>
        <v>#N/A</v>
      </c>
      <c r="AC652" s="140" t="str">
        <f t="shared" si="73"/>
        <v>邓美华20170704</v>
      </c>
      <c r="AD652" s="175" t="s">
        <v>1240</v>
      </c>
      <c r="AE652" s="175" t="s">
        <v>44</v>
      </c>
      <c r="AF652" s="175" t="s">
        <v>1241</v>
      </c>
      <c r="AG652" s="175" t="s">
        <v>42</v>
      </c>
      <c r="AH652" s="140" t="e">
        <f t="shared" si="74"/>
        <v>#N/A</v>
      </c>
      <c r="AI652" s="140" t="e">
        <f>VLOOKUP(C652,'[1]附件 系统外公开招考机关工作人员专业资格条件'!$H$4:$H$6155,1,0)</f>
        <v>#N/A</v>
      </c>
      <c r="AJ652" s="140" t="e">
        <f>VLOOKUP(D652,'[1]附件 系统外公开招考机关工作人员专业资格条件'!$I$4:$I$6155,1,0)</f>
        <v>#N/A</v>
      </c>
    </row>
    <row r="653" spans="17:36" ht="13.5">
      <c r="Q653" s="171">
        <f t="shared" si="70"/>
        <v>1</v>
      </c>
      <c r="R653" s="172">
        <f t="shared" si="71"/>
        <v>0</v>
      </c>
      <c r="S653" s="140"/>
      <c r="T653" s="140"/>
      <c r="U653" s="140"/>
      <c r="V653" s="173"/>
      <c r="W653" s="140"/>
      <c r="X653" s="140"/>
      <c r="AB653" s="140" t="e">
        <f t="shared" si="72"/>
        <v>#N/A</v>
      </c>
      <c r="AC653" s="140" t="str">
        <f t="shared" si="73"/>
        <v>陈其飞20170830</v>
      </c>
      <c r="AD653" s="175" t="s">
        <v>1242</v>
      </c>
      <c r="AE653" s="175" t="s">
        <v>44</v>
      </c>
      <c r="AF653" s="175" t="s">
        <v>1243</v>
      </c>
      <c r="AG653" s="175" t="s">
        <v>46</v>
      </c>
      <c r="AH653" s="140" t="e">
        <f t="shared" si="74"/>
        <v>#N/A</v>
      </c>
      <c r="AI653" s="140" t="e">
        <f>VLOOKUP(C653,'[1]附件 系统外公开招考机关工作人员专业资格条件'!$H$4:$H$6155,1,0)</f>
        <v>#N/A</v>
      </c>
      <c r="AJ653" s="140" t="e">
        <f>VLOOKUP(D653,'[1]附件 系统外公开招考机关工作人员专业资格条件'!$I$4:$I$6155,1,0)</f>
        <v>#N/A</v>
      </c>
    </row>
    <row r="654" spans="17:36" ht="13.5">
      <c r="Q654" s="171">
        <f t="shared" si="70"/>
        <v>1</v>
      </c>
      <c r="R654" s="172">
        <f t="shared" si="71"/>
        <v>0</v>
      </c>
      <c r="S654" s="140"/>
      <c r="T654" s="140"/>
      <c r="U654" s="140"/>
      <c r="V654" s="173"/>
      <c r="W654" s="140"/>
      <c r="X654" s="140"/>
      <c r="AB654" s="140" t="e">
        <f t="shared" si="72"/>
        <v>#N/A</v>
      </c>
      <c r="AC654" s="140" t="str">
        <f t="shared" si="73"/>
        <v>吴小军20170830</v>
      </c>
      <c r="AD654" s="175" t="s">
        <v>1244</v>
      </c>
      <c r="AE654" s="175" t="s">
        <v>44</v>
      </c>
      <c r="AF654" s="175" t="s">
        <v>1243</v>
      </c>
      <c r="AG654" s="175" t="s">
        <v>46</v>
      </c>
      <c r="AH654" s="140" t="e">
        <f t="shared" si="74"/>
        <v>#N/A</v>
      </c>
      <c r="AI654" s="140" t="e">
        <f>VLOOKUP(C654,'[1]附件 系统外公开招考机关工作人员专业资格条件'!$H$4:$H$6155,1,0)</f>
        <v>#N/A</v>
      </c>
      <c r="AJ654" s="140" t="e">
        <f>VLOOKUP(D654,'[1]附件 系统外公开招考机关工作人员专业资格条件'!$I$4:$I$6155,1,0)</f>
        <v>#N/A</v>
      </c>
    </row>
    <row r="655" spans="17:36" ht="13.5">
      <c r="Q655" s="171">
        <f t="shared" si="70"/>
        <v>1</v>
      </c>
      <c r="R655" s="172">
        <f t="shared" si="71"/>
        <v>0</v>
      </c>
      <c r="S655" s="140"/>
      <c r="T655" s="140"/>
      <c r="U655" s="140"/>
      <c r="V655" s="173"/>
      <c r="W655" s="140"/>
      <c r="X655" s="140"/>
      <c r="AB655" s="140" t="e">
        <f t="shared" si="72"/>
        <v>#N/A</v>
      </c>
      <c r="AC655" s="140" t="str">
        <f t="shared" si="73"/>
        <v>夏芝元20171127</v>
      </c>
      <c r="AD655" s="175" t="s">
        <v>1245</v>
      </c>
      <c r="AE655" s="175" t="s">
        <v>122</v>
      </c>
      <c r="AF655" s="175" t="s">
        <v>798</v>
      </c>
      <c r="AG655" s="175" t="s">
        <v>46</v>
      </c>
      <c r="AH655" s="140" t="e">
        <f t="shared" si="74"/>
        <v>#N/A</v>
      </c>
      <c r="AI655" s="140" t="e">
        <f>VLOOKUP(C655,'[1]附件 系统外公开招考机关工作人员专业资格条件'!$H$4:$H$6155,1,0)</f>
        <v>#N/A</v>
      </c>
      <c r="AJ655" s="140" t="e">
        <f>VLOOKUP(D655,'[1]附件 系统外公开招考机关工作人员专业资格条件'!$I$4:$I$6155,1,0)</f>
        <v>#N/A</v>
      </c>
    </row>
    <row r="656" spans="17:36" ht="13.5">
      <c r="Q656" s="171">
        <f t="shared" si="70"/>
        <v>1</v>
      </c>
      <c r="R656" s="172">
        <f t="shared" si="71"/>
        <v>0</v>
      </c>
      <c r="S656" s="140"/>
      <c r="T656" s="140"/>
      <c r="U656" s="140"/>
      <c r="V656" s="173"/>
      <c r="W656" s="140"/>
      <c r="X656" s="140"/>
      <c r="AB656" s="140" t="e">
        <f t="shared" si="72"/>
        <v>#N/A</v>
      </c>
      <c r="AC656" s="140" t="str">
        <f t="shared" si="73"/>
        <v>刘武20171127</v>
      </c>
      <c r="AD656" s="175" t="s">
        <v>1246</v>
      </c>
      <c r="AE656" s="175" t="s">
        <v>122</v>
      </c>
      <c r="AF656" s="175" t="s">
        <v>798</v>
      </c>
      <c r="AG656" s="175" t="s">
        <v>46</v>
      </c>
      <c r="AH656" s="140" t="e">
        <f t="shared" si="74"/>
        <v>#N/A</v>
      </c>
      <c r="AI656" s="140" t="e">
        <f>VLOOKUP(C656,'[1]附件 系统外公开招考机关工作人员专业资格条件'!$H$4:$H$6155,1,0)</f>
        <v>#N/A</v>
      </c>
      <c r="AJ656" s="140" t="e">
        <f>VLOOKUP(D656,'[1]附件 系统外公开招考机关工作人员专业资格条件'!$I$4:$I$6155,1,0)</f>
        <v>#N/A</v>
      </c>
    </row>
    <row r="657" spans="17:36" ht="13.5">
      <c r="Q657" s="171">
        <f t="shared" si="70"/>
        <v>1</v>
      </c>
      <c r="R657" s="172">
        <f t="shared" si="71"/>
        <v>0</v>
      </c>
      <c r="S657" s="140"/>
      <c r="T657" s="140"/>
      <c r="U657" s="140"/>
      <c r="V657" s="173"/>
      <c r="W657" s="140"/>
      <c r="X657" s="140"/>
      <c r="AB657" s="140" t="e">
        <f t="shared" si="72"/>
        <v>#N/A</v>
      </c>
      <c r="AC657" s="140" t="str">
        <f t="shared" si="73"/>
        <v>陈仁会20171127</v>
      </c>
      <c r="AD657" s="175" t="s">
        <v>1247</v>
      </c>
      <c r="AE657" s="175" t="s">
        <v>715</v>
      </c>
      <c r="AF657" s="175" t="s">
        <v>798</v>
      </c>
      <c r="AG657" s="175" t="s">
        <v>46</v>
      </c>
      <c r="AH657" s="140" t="e">
        <f t="shared" si="74"/>
        <v>#N/A</v>
      </c>
      <c r="AI657" s="140" t="e">
        <f>VLOOKUP(C657,'[1]附件 系统外公开招考机关工作人员专业资格条件'!$H$4:$H$6155,1,0)</f>
        <v>#N/A</v>
      </c>
      <c r="AJ657" s="140" t="e">
        <f>VLOOKUP(D657,'[1]附件 系统外公开招考机关工作人员专业资格条件'!$I$4:$I$6155,1,0)</f>
        <v>#N/A</v>
      </c>
    </row>
    <row r="658" spans="17:36" ht="13.5">
      <c r="Q658" s="171">
        <f t="shared" si="70"/>
        <v>1</v>
      </c>
      <c r="R658" s="172">
        <f t="shared" si="71"/>
        <v>0</v>
      </c>
      <c r="S658" s="140"/>
      <c r="T658" s="140"/>
      <c r="U658" s="140"/>
      <c r="V658" s="173"/>
      <c r="W658" s="140"/>
      <c r="X658" s="140"/>
      <c r="AB658" s="140" t="e">
        <f t="shared" si="72"/>
        <v>#N/A</v>
      </c>
      <c r="AC658" s="140" t="str">
        <f t="shared" si="73"/>
        <v>白兰英20171127</v>
      </c>
      <c r="AD658" s="175" t="s">
        <v>1248</v>
      </c>
      <c r="AE658" s="175" t="s">
        <v>122</v>
      </c>
      <c r="AF658" s="175" t="s">
        <v>798</v>
      </c>
      <c r="AG658" s="175" t="s">
        <v>46</v>
      </c>
      <c r="AH658" s="140" t="e">
        <f t="shared" si="74"/>
        <v>#N/A</v>
      </c>
      <c r="AI658" s="140" t="e">
        <f>VLOOKUP(C658,'[1]附件 系统外公开招考机关工作人员专业资格条件'!$H$4:$H$6155,1,0)</f>
        <v>#N/A</v>
      </c>
      <c r="AJ658" s="140" t="e">
        <f>VLOOKUP(D658,'[1]附件 系统外公开招考机关工作人员专业资格条件'!$I$4:$I$6155,1,0)</f>
        <v>#N/A</v>
      </c>
    </row>
    <row r="659" spans="17:36" ht="13.5">
      <c r="Q659" s="171">
        <f t="shared" si="70"/>
        <v>1</v>
      </c>
      <c r="R659" s="172">
        <f t="shared" si="71"/>
        <v>0</v>
      </c>
      <c r="S659" s="140"/>
      <c r="T659" s="140"/>
      <c r="U659" s="140"/>
      <c r="V659" s="173"/>
      <c r="W659" s="140"/>
      <c r="X659" s="140"/>
      <c r="AB659" s="140" t="e">
        <f t="shared" si="72"/>
        <v>#N/A</v>
      </c>
      <c r="AC659" s="140" t="str">
        <f t="shared" si="73"/>
        <v>孟波20171130</v>
      </c>
      <c r="AD659" s="175" t="s">
        <v>1236</v>
      </c>
      <c r="AE659" s="175" t="s">
        <v>715</v>
      </c>
      <c r="AF659" s="175" t="s">
        <v>911</v>
      </c>
      <c r="AG659" s="175" t="s">
        <v>46</v>
      </c>
      <c r="AH659" s="140" t="e">
        <f t="shared" si="74"/>
        <v>#N/A</v>
      </c>
      <c r="AI659" s="140" t="e">
        <f>VLOOKUP(C659,'[1]附件 系统外公开招考机关工作人员专业资格条件'!$H$4:$H$6155,1,0)</f>
        <v>#N/A</v>
      </c>
      <c r="AJ659" s="140" t="e">
        <f>VLOOKUP(D659,'[1]附件 系统外公开招考机关工作人员专业资格条件'!$I$4:$I$6155,1,0)</f>
        <v>#N/A</v>
      </c>
    </row>
    <row r="660" spans="17:36" ht="13.5">
      <c r="Q660" s="171">
        <f t="shared" si="70"/>
        <v>1</v>
      </c>
      <c r="R660" s="172">
        <f t="shared" si="71"/>
        <v>0</v>
      </c>
      <c r="S660" s="140"/>
      <c r="T660" s="140"/>
      <c r="U660" s="140"/>
      <c r="V660" s="173"/>
      <c r="W660" s="140"/>
      <c r="X660" s="140"/>
      <c r="AB660" s="140" t="e">
        <f t="shared" si="72"/>
        <v>#N/A</v>
      </c>
      <c r="AC660" s="140" t="str">
        <f t="shared" si="73"/>
        <v>范卫红20171206</v>
      </c>
      <c r="AD660" s="175" t="s">
        <v>1249</v>
      </c>
      <c r="AE660" s="175" t="s">
        <v>715</v>
      </c>
      <c r="AF660" s="175" t="s">
        <v>1250</v>
      </c>
      <c r="AG660" s="175" t="s">
        <v>46</v>
      </c>
      <c r="AH660" s="140" t="e">
        <f t="shared" si="74"/>
        <v>#N/A</v>
      </c>
      <c r="AI660" s="140" t="e">
        <f>VLOOKUP(C660,'[1]附件 系统外公开招考机关工作人员专业资格条件'!$H$4:$H$6155,1,0)</f>
        <v>#N/A</v>
      </c>
      <c r="AJ660" s="140" t="e">
        <f>VLOOKUP(D660,'[1]附件 系统外公开招考机关工作人员专业资格条件'!$I$4:$I$6155,1,0)</f>
        <v>#N/A</v>
      </c>
    </row>
    <row r="661" spans="17:36" ht="13.5">
      <c r="Q661" s="171">
        <f t="shared" si="70"/>
        <v>1</v>
      </c>
      <c r="R661" s="172">
        <f t="shared" si="71"/>
        <v>0</v>
      </c>
      <c r="S661" s="140"/>
      <c r="T661" s="140"/>
      <c r="U661" s="140"/>
      <c r="V661" s="173"/>
      <c r="W661" s="140"/>
      <c r="X661" s="140"/>
      <c r="AB661" s="140" t="e">
        <f t="shared" si="72"/>
        <v>#N/A</v>
      </c>
      <c r="AC661" s="140" t="str">
        <f t="shared" si="73"/>
        <v>胡爱军20180425</v>
      </c>
      <c r="AD661" s="175" t="s">
        <v>1251</v>
      </c>
      <c r="AE661" s="175" t="s">
        <v>122</v>
      </c>
      <c r="AF661" s="175" t="s">
        <v>1252</v>
      </c>
      <c r="AG661" s="175" t="s">
        <v>46</v>
      </c>
      <c r="AH661" s="140" t="e">
        <f t="shared" si="74"/>
        <v>#N/A</v>
      </c>
      <c r="AI661" s="140" t="e">
        <f>VLOOKUP(C661,'[1]附件 系统外公开招考机关工作人员专业资格条件'!$H$4:$H$6155,1,0)</f>
        <v>#N/A</v>
      </c>
      <c r="AJ661" s="140" t="e">
        <f>VLOOKUP(D661,'[1]附件 系统外公开招考机关工作人员专业资格条件'!$I$4:$I$6155,1,0)</f>
        <v>#N/A</v>
      </c>
    </row>
    <row r="662" spans="17:36" ht="13.5">
      <c r="Q662" s="171">
        <f t="shared" si="70"/>
        <v>1</v>
      </c>
      <c r="R662" s="172">
        <f t="shared" si="71"/>
        <v>0</v>
      </c>
      <c r="S662" s="140"/>
      <c r="T662" s="140"/>
      <c r="U662" s="140"/>
      <c r="V662" s="173"/>
      <c r="W662" s="140"/>
      <c r="X662" s="140"/>
      <c r="AB662" s="140" t="e">
        <f t="shared" si="72"/>
        <v>#N/A</v>
      </c>
      <c r="AC662" s="140" t="str">
        <f t="shared" si="73"/>
        <v>吴婷20180831</v>
      </c>
      <c r="AD662" s="175" t="s">
        <v>1253</v>
      </c>
      <c r="AE662" s="175" t="s">
        <v>44</v>
      </c>
      <c r="AF662" s="175" t="s">
        <v>1254</v>
      </c>
      <c r="AG662" s="175" t="s">
        <v>46</v>
      </c>
      <c r="AH662" s="140" t="e">
        <f t="shared" si="74"/>
        <v>#N/A</v>
      </c>
      <c r="AI662" s="140" t="e">
        <f>VLOOKUP(C662,'[1]附件 系统外公开招考机关工作人员专业资格条件'!$H$4:$H$6155,1,0)</f>
        <v>#N/A</v>
      </c>
      <c r="AJ662" s="140" t="e">
        <f>VLOOKUP(D662,'[1]附件 系统外公开招考机关工作人员专业资格条件'!$I$4:$I$6155,1,0)</f>
        <v>#N/A</v>
      </c>
    </row>
    <row r="663" spans="17:36" ht="13.5">
      <c r="Q663" s="171">
        <f t="shared" si="70"/>
        <v>1</v>
      </c>
      <c r="R663" s="172">
        <f t="shared" si="71"/>
        <v>0</v>
      </c>
      <c r="S663" s="140"/>
      <c r="T663" s="140"/>
      <c r="U663" s="140"/>
      <c r="V663" s="173"/>
      <c r="W663" s="140"/>
      <c r="X663" s="140"/>
      <c r="AB663" s="140" t="e">
        <f t="shared" si="72"/>
        <v>#N/A</v>
      </c>
      <c r="AC663" s="140" t="str">
        <f t="shared" si="73"/>
        <v>陈其飞20180904</v>
      </c>
      <c r="AD663" s="175" t="s">
        <v>1242</v>
      </c>
      <c r="AE663" s="175" t="s">
        <v>44</v>
      </c>
      <c r="AF663" s="175" t="s">
        <v>1255</v>
      </c>
      <c r="AG663" s="175" t="s">
        <v>46</v>
      </c>
      <c r="AH663" s="140" t="e">
        <f t="shared" si="74"/>
        <v>#N/A</v>
      </c>
      <c r="AI663" s="140" t="e">
        <f>VLOOKUP(C663,'[1]附件 系统外公开招考机关工作人员专业资格条件'!$H$4:$H$6155,1,0)</f>
        <v>#N/A</v>
      </c>
      <c r="AJ663" s="140" t="e">
        <f>VLOOKUP(D663,'[1]附件 系统外公开招考机关工作人员专业资格条件'!$I$4:$I$6155,1,0)</f>
        <v>#N/A</v>
      </c>
    </row>
    <row r="664" spans="17:36" ht="13.5">
      <c r="Q664" s="171">
        <f t="shared" si="70"/>
        <v>1</v>
      </c>
      <c r="R664" s="172">
        <f t="shared" si="71"/>
        <v>0</v>
      </c>
      <c r="S664" s="140"/>
      <c r="T664" s="140"/>
      <c r="U664" s="140"/>
      <c r="V664" s="173"/>
      <c r="W664" s="140"/>
      <c r="X664" s="140"/>
      <c r="AB664" s="140" t="e">
        <f t="shared" si="72"/>
        <v>#N/A</v>
      </c>
      <c r="AC664" s="140" t="str">
        <f t="shared" si="73"/>
        <v>石政华20190509</v>
      </c>
      <c r="AD664" s="175" t="s">
        <v>523</v>
      </c>
      <c r="AE664" s="175" t="s">
        <v>122</v>
      </c>
      <c r="AF664" s="175" t="s">
        <v>1256</v>
      </c>
      <c r="AG664" s="175" t="s">
        <v>46</v>
      </c>
      <c r="AH664" s="140" t="e">
        <f t="shared" si="74"/>
        <v>#N/A</v>
      </c>
      <c r="AI664" s="140" t="e">
        <f>VLOOKUP(C664,'[1]附件 系统外公开招考机关工作人员专业资格条件'!$H$4:$H$6155,1,0)</f>
        <v>#N/A</v>
      </c>
      <c r="AJ664" s="140" t="e">
        <f>VLOOKUP(D664,'[1]附件 系统外公开招考机关工作人员专业资格条件'!$I$4:$I$6155,1,0)</f>
        <v>#N/A</v>
      </c>
    </row>
    <row r="665" spans="17:36" ht="13.5">
      <c r="Q665" s="171">
        <f t="shared" si="70"/>
        <v>1</v>
      </c>
      <c r="R665" s="172">
        <f t="shared" si="71"/>
        <v>0</v>
      </c>
      <c r="S665" s="140"/>
      <c r="T665" s="140"/>
      <c r="U665" s="140"/>
      <c r="V665" s="173"/>
      <c r="W665" s="140"/>
      <c r="X665" s="140"/>
      <c r="AB665" s="140" t="e">
        <f t="shared" si="72"/>
        <v>#N/A</v>
      </c>
      <c r="AC665" s="140" t="str">
        <f t="shared" si="73"/>
        <v>陈建敏20190509</v>
      </c>
      <c r="AD665" s="175" t="s">
        <v>518</v>
      </c>
      <c r="AE665" s="175" t="s">
        <v>122</v>
      </c>
      <c r="AF665" s="175" t="s">
        <v>1256</v>
      </c>
      <c r="AG665" s="175" t="s">
        <v>46</v>
      </c>
      <c r="AH665" s="140" t="e">
        <f t="shared" si="74"/>
        <v>#N/A</v>
      </c>
      <c r="AI665" s="140" t="e">
        <f>VLOOKUP(C665,'[1]附件 系统外公开招考机关工作人员专业资格条件'!$H$4:$H$6155,1,0)</f>
        <v>#N/A</v>
      </c>
      <c r="AJ665" s="140" t="e">
        <f>VLOOKUP(D665,'[1]附件 系统外公开招考机关工作人员专业资格条件'!$I$4:$I$6155,1,0)</f>
        <v>#N/A</v>
      </c>
    </row>
    <row r="666" spans="17:36" ht="13.5">
      <c r="Q666" s="171">
        <f t="shared" si="70"/>
        <v>1</v>
      </c>
      <c r="R666" s="172">
        <f t="shared" si="71"/>
        <v>0</v>
      </c>
      <c r="S666" s="140"/>
      <c r="T666" s="140"/>
      <c r="U666" s="140"/>
      <c r="V666" s="173"/>
      <c r="W666" s="140"/>
      <c r="X666" s="140"/>
      <c r="AB666" s="140" t="e">
        <f t="shared" si="72"/>
        <v>#N/A</v>
      </c>
      <c r="AC666" s="140" t="str">
        <f t="shared" si="73"/>
        <v>胡永福20190510</v>
      </c>
      <c r="AD666" s="175" t="s">
        <v>526</v>
      </c>
      <c r="AE666" s="175" t="s">
        <v>122</v>
      </c>
      <c r="AF666" s="175" t="s">
        <v>1257</v>
      </c>
      <c r="AG666" s="175" t="s">
        <v>46</v>
      </c>
      <c r="AH666" s="140" t="e">
        <f t="shared" si="74"/>
        <v>#N/A</v>
      </c>
      <c r="AI666" s="140" t="e">
        <f>VLOOKUP(C666,'[1]附件 系统外公开招考机关工作人员专业资格条件'!$H$4:$H$6155,1,0)</f>
        <v>#N/A</v>
      </c>
      <c r="AJ666" s="140" t="e">
        <f>VLOOKUP(D666,'[1]附件 系统外公开招考机关工作人员专业资格条件'!$I$4:$I$6155,1,0)</f>
        <v>#N/A</v>
      </c>
    </row>
    <row r="667" spans="17:36" ht="13.5">
      <c r="Q667" s="171">
        <f t="shared" si="70"/>
        <v>1</v>
      </c>
      <c r="R667" s="172">
        <f t="shared" si="71"/>
        <v>0</v>
      </c>
      <c r="S667" s="140"/>
      <c r="T667" s="140"/>
      <c r="U667" s="140"/>
      <c r="V667" s="173"/>
      <c r="W667" s="140"/>
      <c r="X667" s="140"/>
      <c r="AB667" s="140" t="e">
        <f t="shared" si="72"/>
        <v>#N/A</v>
      </c>
      <c r="AC667" s="140" t="str">
        <f t="shared" si="73"/>
        <v>谭文20190529</v>
      </c>
      <c r="AD667" s="175" t="s">
        <v>508</v>
      </c>
      <c r="AE667" s="175" t="s">
        <v>122</v>
      </c>
      <c r="AF667" s="175" t="s">
        <v>1258</v>
      </c>
      <c r="AG667" s="175" t="s">
        <v>46</v>
      </c>
      <c r="AH667" s="140" t="e">
        <f t="shared" si="74"/>
        <v>#N/A</v>
      </c>
      <c r="AI667" s="140" t="e">
        <f>VLOOKUP(C667,'[1]附件 系统外公开招考机关工作人员专业资格条件'!$H$4:$H$6155,1,0)</f>
        <v>#N/A</v>
      </c>
      <c r="AJ667" s="140" t="e">
        <f>VLOOKUP(D667,'[1]附件 系统外公开招考机关工作人员专业资格条件'!$I$4:$I$6155,1,0)</f>
        <v>#N/A</v>
      </c>
    </row>
    <row r="668" spans="17:36" ht="13.5">
      <c r="Q668" s="171">
        <f t="shared" si="70"/>
        <v>1</v>
      </c>
      <c r="R668" s="172">
        <f t="shared" si="71"/>
        <v>0</v>
      </c>
      <c r="S668" s="140"/>
      <c r="T668" s="140"/>
      <c r="U668" s="140"/>
      <c r="V668" s="173"/>
      <c r="W668" s="140"/>
      <c r="X668" s="140"/>
      <c r="AB668" s="140" t="e">
        <f t="shared" si="72"/>
        <v>#N/A</v>
      </c>
      <c r="AC668" s="140" t="str">
        <f t="shared" si="73"/>
        <v>胡永福20161114</v>
      </c>
      <c r="AD668" s="175" t="s">
        <v>526</v>
      </c>
      <c r="AE668" s="175" t="s">
        <v>1259</v>
      </c>
      <c r="AF668" s="175" t="s">
        <v>1062</v>
      </c>
      <c r="AG668" s="175" t="s">
        <v>46</v>
      </c>
      <c r="AH668" s="140" t="e">
        <f t="shared" si="74"/>
        <v>#N/A</v>
      </c>
      <c r="AI668" s="140" t="e">
        <f>VLOOKUP(C668,'[1]附件 系统外公开招考机关工作人员专业资格条件'!$H$4:$H$6155,1,0)</f>
        <v>#N/A</v>
      </c>
      <c r="AJ668" s="140" t="e">
        <f>VLOOKUP(D668,'[1]附件 系统外公开招考机关工作人员专业资格条件'!$I$4:$I$6155,1,0)</f>
        <v>#N/A</v>
      </c>
    </row>
    <row r="669" spans="17:36" ht="13.5">
      <c r="Q669" s="171">
        <f t="shared" si="70"/>
        <v>1</v>
      </c>
      <c r="R669" s="172">
        <f t="shared" si="71"/>
        <v>0</v>
      </c>
      <c r="S669" s="140"/>
      <c r="T669" s="140"/>
      <c r="U669" s="140"/>
      <c r="V669" s="173"/>
      <c r="W669" s="140"/>
      <c r="X669" s="140"/>
      <c r="AB669" s="140" t="e">
        <f t="shared" si="72"/>
        <v>#N/A</v>
      </c>
      <c r="AC669" s="140" t="str">
        <f t="shared" si="73"/>
        <v>谭文20161114</v>
      </c>
      <c r="AD669" s="175" t="s">
        <v>508</v>
      </c>
      <c r="AE669" s="175" t="s">
        <v>1259</v>
      </c>
      <c r="AF669" s="175" t="s">
        <v>1062</v>
      </c>
      <c r="AG669" s="175" t="s">
        <v>46</v>
      </c>
      <c r="AH669" s="140" t="e">
        <f t="shared" si="74"/>
        <v>#N/A</v>
      </c>
      <c r="AI669" s="140" t="e">
        <f>VLOOKUP(C669,'[1]附件 系统外公开招考机关工作人员专业资格条件'!$H$4:$H$6155,1,0)</f>
        <v>#N/A</v>
      </c>
      <c r="AJ669" s="140" t="e">
        <f>VLOOKUP(D669,'[1]附件 系统外公开招考机关工作人员专业资格条件'!$I$4:$I$6155,1,0)</f>
        <v>#N/A</v>
      </c>
    </row>
    <row r="670" spans="17:36" ht="13.5">
      <c r="Q670" s="171">
        <f t="shared" si="70"/>
        <v>1</v>
      </c>
      <c r="R670" s="172">
        <f t="shared" si="71"/>
        <v>0</v>
      </c>
      <c r="S670" s="140"/>
      <c r="T670" s="140"/>
      <c r="U670" s="140"/>
      <c r="V670" s="173"/>
      <c r="W670" s="140"/>
      <c r="X670" s="140"/>
      <c r="AB670" s="140" t="e">
        <f t="shared" si="72"/>
        <v>#N/A</v>
      </c>
      <c r="AC670" s="140" t="str">
        <f t="shared" si="73"/>
        <v>杨雨明20161114</v>
      </c>
      <c r="AD670" s="175" t="s">
        <v>1260</v>
      </c>
      <c r="AE670" s="175" t="s">
        <v>1259</v>
      </c>
      <c r="AF670" s="175" t="s">
        <v>1062</v>
      </c>
      <c r="AG670" s="175" t="s">
        <v>46</v>
      </c>
      <c r="AH670" s="140" t="e">
        <f t="shared" si="74"/>
        <v>#N/A</v>
      </c>
      <c r="AI670" s="140" t="e">
        <f>VLOOKUP(C670,'[1]附件 系统外公开招考机关工作人员专业资格条件'!$H$4:$H$6155,1,0)</f>
        <v>#N/A</v>
      </c>
      <c r="AJ670" s="140" t="e">
        <f>VLOOKUP(D670,'[1]附件 系统外公开招考机关工作人员专业资格条件'!$I$4:$I$6155,1,0)</f>
        <v>#N/A</v>
      </c>
    </row>
    <row r="671" spans="17:36" ht="13.5">
      <c r="Q671" s="171">
        <f t="shared" si="70"/>
        <v>1</v>
      </c>
      <c r="R671" s="172">
        <f t="shared" si="71"/>
        <v>0</v>
      </c>
      <c r="S671" s="140"/>
      <c r="T671" s="140"/>
      <c r="U671" s="140"/>
      <c r="V671" s="173"/>
      <c r="W671" s="140"/>
      <c r="X671" s="140"/>
      <c r="AB671" s="140" t="e">
        <f t="shared" si="72"/>
        <v>#N/A</v>
      </c>
      <c r="AC671" s="140" t="str">
        <f t="shared" si="73"/>
        <v>陈光虎20170810</v>
      </c>
      <c r="AD671" s="175" t="s">
        <v>1261</v>
      </c>
      <c r="AE671" s="175" t="s">
        <v>44</v>
      </c>
      <c r="AF671" s="175" t="s">
        <v>1262</v>
      </c>
      <c r="AG671" s="175" t="s">
        <v>46</v>
      </c>
      <c r="AH671" s="140" t="e">
        <f t="shared" si="74"/>
        <v>#N/A</v>
      </c>
      <c r="AI671" s="140" t="e">
        <f>VLOOKUP(C671,'[1]附件 系统外公开招考机关工作人员专业资格条件'!$H$4:$H$6155,1,0)</f>
        <v>#N/A</v>
      </c>
      <c r="AJ671" s="140" t="e">
        <f>VLOOKUP(D671,'[1]附件 系统外公开招考机关工作人员专业资格条件'!$I$4:$I$6155,1,0)</f>
        <v>#N/A</v>
      </c>
    </row>
    <row r="672" spans="17:36" ht="13.5">
      <c r="Q672" s="171">
        <f t="shared" si="70"/>
        <v>1</v>
      </c>
      <c r="R672" s="172">
        <f t="shared" si="71"/>
        <v>0</v>
      </c>
      <c r="S672" s="140"/>
      <c r="T672" s="140"/>
      <c r="U672" s="140"/>
      <c r="V672" s="173"/>
      <c r="W672" s="140"/>
      <c r="X672" s="140"/>
      <c r="AB672" s="140" t="e">
        <f t="shared" si="72"/>
        <v>#N/A</v>
      </c>
      <c r="AC672" s="140" t="str">
        <f t="shared" si="73"/>
        <v>石政华20171114</v>
      </c>
      <c r="AD672" s="175" t="s">
        <v>523</v>
      </c>
      <c r="AE672" s="175" t="s">
        <v>122</v>
      </c>
      <c r="AF672" s="175" t="s">
        <v>167</v>
      </c>
      <c r="AG672" s="175" t="s">
        <v>46</v>
      </c>
      <c r="AH672" s="140" t="e">
        <f t="shared" si="74"/>
        <v>#N/A</v>
      </c>
      <c r="AI672" s="140" t="e">
        <f>VLOOKUP(C672,'[1]附件 系统外公开招考机关工作人员专业资格条件'!$H$4:$H$6155,1,0)</f>
        <v>#N/A</v>
      </c>
      <c r="AJ672" s="140" t="e">
        <f>VLOOKUP(D672,'[1]附件 系统外公开招考机关工作人员专业资格条件'!$I$4:$I$6155,1,0)</f>
        <v>#N/A</v>
      </c>
    </row>
    <row r="673" spans="17:36" ht="13.5">
      <c r="Q673" s="171">
        <f t="shared" si="70"/>
        <v>1</v>
      </c>
      <c r="R673" s="172">
        <f t="shared" si="71"/>
        <v>0</v>
      </c>
      <c r="S673" s="140"/>
      <c r="T673" s="140"/>
      <c r="U673" s="140"/>
      <c r="V673" s="173"/>
      <c r="W673" s="140"/>
      <c r="X673" s="140"/>
      <c r="AB673" s="140" t="e">
        <f t="shared" si="72"/>
        <v>#N/A</v>
      </c>
      <c r="AC673" s="140" t="str">
        <f t="shared" si="73"/>
        <v>李正斌20171122</v>
      </c>
      <c r="AD673" s="175" t="s">
        <v>1263</v>
      </c>
      <c r="AE673" s="175" t="s">
        <v>122</v>
      </c>
      <c r="AF673" s="175" t="s">
        <v>171</v>
      </c>
      <c r="AG673" s="175" t="s">
        <v>46</v>
      </c>
      <c r="AH673" s="140" t="e">
        <f t="shared" si="74"/>
        <v>#N/A</v>
      </c>
      <c r="AI673" s="140" t="e">
        <f>VLOOKUP(C673,'[1]附件 系统外公开招考机关工作人员专业资格条件'!$H$4:$H$6155,1,0)</f>
        <v>#N/A</v>
      </c>
      <c r="AJ673" s="140" t="e">
        <f>VLOOKUP(D673,'[1]附件 系统外公开招考机关工作人员专业资格条件'!$I$4:$I$6155,1,0)</f>
        <v>#N/A</v>
      </c>
    </row>
    <row r="674" spans="17:36" ht="13.5">
      <c r="Q674" s="171">
        <f t="shared" si="70"/>
        <v>1</v>
      </c>
      <c r="R674" s="172">
        <f t="shared" si="71"/>
        <v>0</v>
      </c>
      <c r="S674" s="140"/>
      <c r="T674" s="140"/>
      <c r="U674" s="140"/>
      <c r="V674" s="173"/>
      <c r="W674" s="140"/>
      <c r="X674" s="140"/>
      <c r="AB674" s="140" t="e">
        <f t="shared" si="72"/>
        <v>#N/A</v>
      </c>
      <c r="AC674" s="140" t="str">
        <f t="shared" si="73"/>
        <v>腾玉伟20171122</v>
      </c>
      <c r="AD674" s="175" t="s">
        <v>1264</v>
      </c>
      <c r="AE674" s="175" t="s">
        <v>715</v>
      </c>
      <c r="AF674" s="175" t="s">
        <v>171</v>
      </c>
      <c r="AG674" s="175" t="s">
        <v>46</v>
      </c>
      <c r="AH674" s="140" t="e">
        <f t="shared" si="74"/>
        <v>#N/A</v>
      </c>
      <c r="AI674" s="140" t="e">
        <f>VLOOKUP(C674,'[1]附件 系统外公开招考机关工作人员专业资格条件'!$H$4:$H$6155,1,0)</f>
        <v>#N/A</v>
      </c>
      <c r="AJ674" s="140" t="e">
        <f>VLOOKUP(D674,'[1]附件 系统外公开招考机关工作人员专业资格条件'!$I$4:$I$6155,1,0)</f>
        <v>#N/A</v>
      </c>
    </row>
    <row r="675" spans="17:36" ht="13.5">
      <c r="Q675" s="171">
        <f t="shared" si="70"/>
        <v>1</v>
      </c>
      <c r="R675" s="172">
        <f t="shared" si="71"/>
        <v>0</v>
      </c>
      <c r="S675" s="140"/>
      <c r="T675" s="140"/>
      <c r="U675" s="140"/>
      <c r="V675" s="173"/>
      <c r="W675" s="140"/>
      <c r="X675" s="140"/>
      <c r="AB675" s="140" t="e">
        <f t="shared" si="72"/>
        <v>#N/A</v>
      </c>
      <c r="AC675" s="140" t="str">
        <f t="shared" si="73"/>
        <v>胡永福20171122</v>
      </c>
      <c r="AD675" s="175" t="s">
        <v>526</v>
      </c>
      <c r="AE675" s="175" t="s">
        <v>122</v>
      </c>
      <c r="AF675" s="175" t="s">
        <v>171</v>
      </c>
      <c r="AG675" s="175" t="s">
        <v>46</v>
      </c>
      <c r="AH675" s="140" t="e">
        <f t="shared" si="74"/>
        <v>#N/A</v>
      </c>
      <c r="AI675" s="140" t="e">
        <f>VLOOKUP(C675,'[1]附件 系统外公开招考机关工作人员专业资格条件'!$H$4:$H$6155,1,0)</f>
        <v>#N/A</v>
      </c>
      <c r="AJ675" s="140" t="e">
        <f>VLOOKUP(D675,'[1]附件 系统外公开招考机关工作人员专业资格条件'!$I$4:$I$6155,1,0)</f>
        <v>#N/A</v>
      </c>
    </row>
    <row r="676" spans="17:36" ht="13.5">
      <c r="Q676" s="171">
        <f t="shared" si="70"/>
        <v>1</v>
      </c>
      <c r="R676" s="172">
        <f t="shared" si="71"/>
        <v>0</v>
      </c>
      <c r="S676" s="140"/>
      <c r="T676" s="140"/>
      <c r="U676" s="140"/>
      <c r="V676" s="173"/>
      <c r="W676" s="140"/>
      <c r="X676" s="140"/>
      <c r="AB676" s="140" t="e">
        <f t="shared" si="72"/>
        <v>#N/A</v>
      </c>
      <c r="AC676" s="140" t="str">
        <f t="shared" si="73"/>
        <v>陈建敏20171122</v>
      </c>
      <c r="AD676" s="175" t="s">
        <v>518</v>
      </c>
      <c r="AE676" s="175" t="s">
        <v>715</v>
      </c>
      <c r="AF676" s="175" t="s">
        <v>171</v>
      </c>
      <c r="AG676" s="175" t="s">
        <v>46</v>
      </c>
      <c r="AH676" s="140" t="e">
        <f t="shared" si="74"/>
        <v>#N/A</v>
      </c>
      <c r="AI676" s="140" t="e">
        <f>VLOOKUP(C676,'[1]附件 系统外公开招考机关工作人员专业资格条件'!$H$4:$H$6155,1,0)</f>
        <v>#N/A</v>
      </c>
      <c r="AJ676" s="140" t="e">
        <f>VLOOKUP(D676,'[1]附件 系统外公开招考机关工作人员专业资格条件'!$I$4:$I$6155,1,0)</f>
        <v>#N/A</v>
      </c>
    </row>
    <row r="677" spans="17:36" ht="13.5">
      <c r="Q677" s="171">
        <f t="shared" si="70"/>
        <v>1</v>
      </c>
      <c r="R677" s="172">
        <f t="shared" si="71"/>
        <v>0</v>
      </c>
      <c r="S677" s="140"/>
      <c r="T677" s="140"/>
      <c r="U677" s="140"/>
      <c r="V677" s="173"/>
      <c r="W677" s="140"/>
      <c r="X677" s="140"/>
      <c r="AB677" s="140" t="e">
        <f t="shared" si="72"/>
        <v>#N/A</v>
      </c>
      <c r="AC677" s="140" t="str">
        <f t="shared" si="73"/>
        <v>张青芝20171122</v>
      </c>
      <c r="AD677" s="175" t="s">
        <v>1265</v>
      </c>
      <c r="AE677" s="175" t="s">
        <v>122</v>
      </c>
      <c r="AF677" s="175" t="s">
        <v>171</v>
      </c>
      <c r="AG677" s="175" t="s">
        <v>46</v>
      </c>
      <c r="AH677" s="140" t="e">
        <f t="shared" si="74"/>
        <v>#N/A</v>
      </c>
      <c r="AI677" s="140" t="e">
        <f>VLOOKUP(C677,'[1]附件 系统外公开招考机关工作人员专业资格条件'!$H$4:$H$6155,1,0)</f>
        <v>#N/A</v>
      </c>
      <c r="AJ677" s="140" t="e">
        <f>VLOOKUP(D677,'[1]附件 系统外公开招考机关工作人员专业资格条件'!$I$4:$I$6155,1,0)</f>
        <v>#N/A</v>
      </c>
    </row>
    <row r="678" spans="17:36" ht="13.5">
      <c r="Q678" s="171">
        <f t="shared" si="70"/>
        <v>1</v>
      </c>
      <c r="R678" s="172">
        <f t="shared" si="71"/>
        <v>0</v>
      </c>
      <c r="S678" s="140"/>
      <c r="T678" s="140"/>
      <c r="U678" s="140"/>
      <c r="V678" s="173"/>
      <c r="W678" s="140"/>
      <c r="X678" s="140"/>
      <c r="AB678" s="140" t="e">
        <f t="shared" si="72"/>
        <v>#N/A</v>
      </c>
      <c r="AC678" s="140" t="str">
        <f t="shared" si="73"/>
        <v>唐跃文20171124</v>
      </c>
      <c r="AD678" s="175" t="s">
        <v>1266</v>
      </c>
      <c r="AE678" s="175" t="s">
        <v>715</v>
      </c>
      <c r="AF678" s="175" t="s">
        <v>214</v>
      </c>
      <c r="AG678" s="175" t="s">
        <v>46</v>
      </c>
      <c r="AH678" s="140" t="e">
        <f t="shared" si="74"/>
        <v>#N/A</v>
      </c>
      <c r="AI678" s="140" t="e">
        <f>VLOOKUP(C678,'[1]附件 系统外公开招考机关工作人员专业资格条件'!$H$4:$H$6155,1,0)</f>
        <v>#N/A</v>
      </c>
      <c r="AJ678" s="140" t="e">
        <f>VLOOKUP(D678,'[1]附件 系统外公开招考机关工作人员专业资格条件'!$I$4:$I$6155,1,0)</f>
        <v>#N/A</v>
      </c>
    </row>
    <row r="679" spans="17:36" ht="13.5">
      <c r="Q679" s="171">
        <f t="shared" si="70"/>
        <v>1</v>
      </c>
      <c r="R679" s="172">
        <f t="shared" si="71"/>
        <v>0</v>
      </c>
      <c r="S679" s="140"/>
      <c r="T679" s="140"/>
      <c r="U679" s="140"/>
      <c r="V679" s="173"/>
      <c r="W679" s="140"/>
      <c r="X679" s="140"/>
      <c r="AB679" s="140" t="e">
        <f t="shared" si="72"/>
        <v>#N/A</v>
      </c>
      <c r="AC679" s="140" t="str">
        <f t="shared" si="73"/>
        <v>谭文20171124</v>
      </c>
      <c r="AD679" s="175" t="s">
        <v>508</v>
      </c>
      <c r="AE679" s="175" t="s">
        <v>122</v>
      </c>
      <c r="AF679" s="175" t="s">
        <v>214</v>
      </c>
      <c r="AG679" s="175" t="s">
        <v>46</v>
      </c>
      <c r="AH679" s="140" t="e">
        <f t="shared" si="74"/>
        <v>#N/A</v>
      </c>
      <c r="AI679" s="140" t="e">
        <f>VLOOKUP(C679,'[1]附件 系统外公开招考机关工作人员专业资格条件'!$H$4:$H$6155,1,0)</f>
        <v>#N/A</v>
      </c>
      <c r="AJ679" s="140" t="e">
        <f>VLOOKUP(D679,'[1]附件 系统外公开招考机关工作人员专业资格条件'!$I$4:$I$6155,1,0)</f>
        <v>#N/A</v>
      </c>
    </row>
    <row r="680" spans="17:36" ht="13.5">
      <c r="Q680" s="171">
        <f t="shared" si="70"/>
        <v>1</v>
      </c>
      <c r="R680" s="172">
        <f t="shared" si="71"/>
        <v>0</v>
      </c>
      <c r="S680" s="140"/>
      <c r="T680" s="140"/>
      <c r="U680" s="140"/>
      <c r="V680" s="173"/>
      <c r="W680" s="140"/>
      <c r="X680" s="140"/>
      <c r="AB680" s="140" t="e">
        <f t="shared" si="72"/>
        <v>#N/A</v>
      </c>
      <c r="AC680" s="140" t="str">
        <f t="shared" si="73"/>
        <v>陈光虎20180830</v>
      </c>
      <c r="AD680" s="175" t="s">
        <v>1261</v>
      </c>
      <c r="AE680" s="175" t="s">
        <v>44</v>
      </c>
      <c r="AF680" s="175" t="s">
        <v>1216</v>
      </c>
      <c r="AG680" s="175" t="s">
        <v>46</v>
      </c>
      <c r="AH680" s="140" t="e">
        <f t="shared" si="74"/>
        <v>#N/A</v>
      </c>
      <c r="AI680" s="140" t="e">
        <f>VLOOKUP(C680,'[1]附件 系统外公开招考机关工作人员专业资格条件'!$H$4:$H$6155,1,0)</f>
        <v>#N/A</v>
      </c>
      <c r="AJ680" s="140" t="e">
        <f>VLOOKUP(D680,'[1]附件 系统外公开招考机关工作人员专业资格条件'!$I$4:$I$6155,1,0)</f>
        <v>#N/A</v>
      </c>
    </row>
    <row r="681" spans="17:36" ht="13.5">
      <c r="Q681" s="171">
        <f t="shared" si="70"/>
        <v>1</v>
      </c>
      <c r="R681" s="172">
        <f t="shared" si="71"/>
        <v>0</v>
      </c>
      <c r="S681" s="140"/>
      <c r="T681" s="140"/>
      <c r="U681" s="140"/>
      <c r="V681" s="173"/>
      <c r="W681" s="140"/>
      <c r="X681" s="140"/>
      <c r="AB681" s="140" t="e">
        <f t="shared" si="72"/>
        <v>#N/A</v>
      </c>
      <c r="AC681" s="140" t="str">
        <f t="shared" si="73"/>
        <v>汤建华20190109</v>
      </c>
      <c r="AD681" s="175" t="s">
        <v>489</v>
      </c>
      <c r="AE681" s="175" t="s">
        <v>122</v>
      </c>
      <c r="AF681" s="175" t="s">
        <v>1186</v>
      </c>
      <c r="AG681" s="175" t="s">
        <v>46</v>
      </c>
      <c r="AH681" s="140" t="e">
        <f t="shared" si="74"/>
        <v>#N/A</v>
      </c>
      <c r="AI681" s="140" t="e">
        <f>VLOOKUP(C681,'[1]附件 系统外公开招考机关工作人员专业资格条件'!$H$4:$H$6155,1,0)</f>
        <v>#N/A</v>
      </c>
      <c r="AJ681" s="140" t="e">
        <f>VLOOKUP(D681,'[1]附件 系统外公开招考机关工作人员专业资格条件'!$I$4:$I$6155,1,0)</f>
        <v>#N/A</v>
      </c>
    </row>
    <row r="682" spans="17:36" ht="13.5">
      <c r="Q682" s="171">
        <f t="shared" si="70"/>
        <v>1</v>
      </c>
      <c r="R682" s="172">
        <f t="shared" si="71"/>
        <v>0</v>
      </c>
      <c r="S682" s="140"/>
      <c r="T682" s="140"/>
      <c r="U682" s="140"/>
      <c r="V682" s="173"/>
      <c r="W682" s="140"/>
      <c r="X682" s="140"/>
      <c r="AB682" s="140" t="e">
        <f t="shared" si="72"/>
        <v>#N/A</v>
      </c>
      <c r="AC682" s="140" t="str">
        <f t="shared" si="73"/>
        <v>张可红20190109</v>
      </c>
      <c r="AD682" s="175" t="s">
        <v>493</v>
      </c>
      <c r="AE682" s="175" t="s">
        <v>122</v>
      </c>
      <c r="AF682" s="175" t="s">
        <v>1186</v>
      </c>
      <c r="AG682" s="175" t="s">
        <v>46</v>
      </c>
      <c r="AH682" s="140" t="e">
        <f t="shared" si="74"/>
        <v>#N/A</v>
      </c>
      <c r="AI682" s="140" t="e">
        <f>VLOOKUP(C682,'[1]附件 系统外公开招考机关工作人员专业资格条件'!$H$4:$H$6155,1,0)</f>
        <v>#N/A</v>
      </c>
      <c r="AJ682" s="140" t="e">
        <f>VLOOKUP(D682,'[1]附件 系统外公开招考机关工作人员专业资格条件'!$I$4:$I$6155,1,0)</f>
        <v>#N/A</v>
      </c>
    </row>
    <row r="683" spans="17:36" ht="13.5">
      <c r="Q683" s="171">
        <f t="shared" si="70"/>
        <v>1</v>
      </c>
      <c r="R683" s="172">
        <f t="shared" si="71"/>
        <v>0</v>
      </c>
      <c r="S683" s="140"/>
      <c r="T683" s="140"/>
      <c r="U683" s="140"/>
      <c r="V683" s="173"/>
      <c r="W683" s="140"/>
      <c r="X683" s="140"/>
      <c r="AB683" s="140" t="e">
        <f t="shared" si="72"/>
        <v>#N/A</v>
      </c>
      <c r="AC683" s="140" t="str">
        <f t="shared" si="73"/>
        <v>杨正康20190109</v>
      </c>
      <c r="AD683" s="175" t="s">
        <v>536</v>
      </c>
      <c r="AE683" s="175" t="s">
        <v>641</v>
      </c>
      <c r="AF683" s="175" t="s">
        <v>1186</v>
      </c>
      <c r="AG683" s="175" t="s">
        <v>46</v>
      </c>
      <c r="AH683" s="140" t="e">
        <f t="shared" si="74"/>
        <v>#N/A</v>
      </c>
      <c r="AI683" s="140" t="e">
        <f>VLOOKUP(C683,'[1]附件 系统外公开招考机关工作人员专业资格条件'!$H$4:$H$6155,1,0)</f>
        <v>#N/A</v>
      </c>
      <c r="AJ683" s="140" t="e">
        <f>VLOOKUP(D683,'[1]附件 系统外公开招考机关工作人员专业资格条件'!$I$4:$I$6155,1,0)</f>
        <v>#N/A</v>
      </c>
    </row>
    <row r="684" spans="17:36" ht="13.5">
      <c r="Q684" s="171">
        <f t="shared" si="70"/>
        <v>1</v>
      </c>
      <c r="R684" s="172">
        <f t="shared" si="71"/>
        <v>0</v>
      </c>
      <c r="S684" s="140"/>
      <c r="T684" s="140"/>
      <c r="U684" s="140"/>
      <c r="V684" s="173"/>
      <c r="W684" s="140"/>
      <c r="X684" s="140"/>
      <c r="AB684" s="140" t="e">
        <f t="shared" si="72"/>
        <v>#N/A</v>
      </c>
      <c r="AC684" s="140" t="str">
        <f t="shared" si="73"/>
        <v>戴华清20190109</v>
      </c>
      <c r="AD684" s="175" t="s">
        <v>497</v>
      </c>
      <c r="AE684" s="175" t="s">
        <v>122</v>
      </c>
      <c r="AF684" s="175" t="s">
        <v>1186</v>
      </c>
      <c r="AG684" s="175" t="s">
        <v>46</v>
      </c>
      <c r="AH684" s="140" t="e">
        <f t="shared" si="74"/>
        <v>#N/A</v>
      </c>
      <c r="AI684" s="140" t="e">
        <f>VLOOKUP(C684,'[1]附件 系统外公开招考机关工作人员专业资格条件'!$H$4:$H$6155,1,0)</f>
        <v>#N/A</v>
      </c>
      <c r="AJ684" s="140" t="e">
        <f>VLOOKUP(D684,'[1]附件 系统外公开招考机关工作人员专业资格条件'!$I$4:$I$6155,1,0)</f>
        <v>#N/A</v>
      </c>
    </row>
    <row r="685" spans="17:36" ht="13.5">
      <c r="Q685" s="171">
        <f t="shared" si="70"/>
        <v>1</v>
      </c>
      <c r="R685" s="172">
        <f t="shared" si="71"/>
        <v>0</v>
      </c>
      <c r="S685" s="140"/>
      <c r="T685" s="140"/>
      <c r="U685" s="140"/>
      <c r="V685" s="173"/>
      <c r="W685" s="140"/>
      <c r="X685" s="140"/>
      <c r="AB685" s="140" t="e">
        <f t="shared" si="72"/>
        <v>#N/A</v>
      </c>
      <c r="AC685" s="140" t="str">
        <f t="shared" si="73"/>
        <v>邹延明20190110</v>
      </c>
      <c r="AD685" s="175" t="s">
        <v>486</v>
      </c>
      <c r="AE685" s="175" t="s">
        <v>122</v>
      </c>
      <c r="AF685" s="175" t="s">
        <v>1267</v>
      </c>
      <c r="AG685" s="175" t="s">
        <v>46</v>
      </c>
      <c r="AH685" s="140" t="e">
        <f t="shared" si="74"/>
        <v>#N/A</v>
      </c>
      <c r="AI685" s="140" t="e">
        <f>VLOOKUP(C685,'[1]附件 系统外公开招考机关工作人员专业资格条件'!$H$4:$H$6155,1,0)</f>
        <v>#N/A</v>
      </c>
      <c r="AJ685" s="140" t="e">
        <f>VLOOKUP(D685,'[1]附件 系统外公开招考机关工作人员专业资格条件'!$I$4:$I$6155,1,0)</f>
        <v>#N/A</v>
      </c>
    </row>
    <row r="686" spans="17:36" ht="13.5">
      <c r="Q686" s="171">
        <f t="shared" si="70"/>
        <v>1</v>
      </c>
      <c r="R686" s="172">
        <f t="shared" si="71"/>
        <v>0</v>
      </c>
      <c r="S686" s="140"/>
      <c r="T686" s="140"/>
      <c r="U686" s="140"/>
      <c r="V686" s="173"/>
      <c r="W686" s="140"/>
      <c r="X686" s="140"/>
      <c r="AB686" s="140" t="e">
        <f t="shared" si="72"/>
        <v>#N/A</v>
      </c>
      <c r="AC686" s="140" t="str">
        <f t="shared" si="73"/>
        <v>张聂青20190110</v>
      </c>
      <c r="AD686" s="175" t="s">
        <v>481</v>
      </c>
      <c r="AE686" s="175" t="s">
        <v>122</v>
      </c>
      <c r="AF686" s="175" t="s">
        <v>1267</v>
      </c>
      <c r="AG686" s="175" t="s">
        <v>46</v>
      </c>
      <c r="AH686" s="140" t="e">
        <f t="shared" si="74"/>
        <v>#N/A</v>
      </c>
      <c r="AI686" s="140" t="e">
        <f>VLOOKUP(C686,'[1]附件 系统外公开招考机关工作人员专业资格条件'!$H$4:$H$6155,1,0)</f>
        <v>#N/A</v>
      </c>
      <c r="AJ686" s="140" t="e">
        <f>VLOOKUP(D686,'[1]附件 系统外公开招考机关工作人员专业资格条件'!$I$4:$I$6155,1,0)</f>
        <v>#N/A</v>
      </c>
    </row>
    <row r="687" spans="17:36" ht="13.5">
      <c r="Q687" s="171">
        <f t="shared" si="70"/>
        <v>1</v>
      </c>
      <c r="R687" s="172">
        <f t="shared" si="71"/>
        <v>0</v>
      </c>
      <c r="S687" s="140"/>
      <c r="T687" s="140"/>
      <c r="U687" s="140"/>
      <c r="V687" s="173"/>
      <c r="W687" s="140"/>
      <c r="X687" s="140"/>
      <c r="AB687" s="140" t="e">
        <f t="shared" si="72"/>
        <v>#N/A</v>
      </c>
      <c r="AC687" s="140" t="str">
        <f t="shared" si="73"/>
        <v>唐群乐20190618</v>
      </c>
      <c r="AD687" s="175" t="s">
        <v>505</v>
      </c>
      <c r="AE687" s="175" t="s">
        <v>122</v>
      </c>
      <c r="AF687" s="175" t="s">
        <v>1268</v>
      </c>
      <c r="AG687" s="175" t="s">
        <v>46</v>
      </c>
      <c r="AH687" s="140" t="e">
        <f t="shared" si="74"/>
        <v>#N/A</v>
      </c>
      <c r="AI687" s="140" t="e">
        <f>VLOOKUP(C687,'[1]附件 系统外公开招考机关工作人员专业资格条件'!$H$4:$H$6155,1,0)</f>
        <v>#N/A</v>
      </c>
      <c r="AJ687" s="140" t="e">
        <f>VLOOKUP(D687,'[1]附件 系统外公开招考机关工作人员专业资格条件'!$I$4:$I$6155,1,0)</f>
        <v>#N/A</v>
      </c>
    </row>
    <row r="688" spans="17:36" ht="13.5">
      <c r="Q688" s="171">
        <f t="shared" si="70"/>
        <v>1</v>
      </c>
      <c r="R688" s="172">
        <f t="shared" si="71"/>
        <v>0</v>
      </c>
      <c r="S688" s="140"/>
      <c r="T688" s="140"/>
      <c r="U688" s="140"/>
      <c r="V688" s="173"/>
      <c r="W688" s="140"/>
      <c r="X688" s="140"/>
      <c r="AB688" s="140" t="e">
        <f t="shared" si="72"/>
        <v>#N/A</v>
      </c>
      <c r="AC688" s="140" t="str">
        <f t="shared" si="73"/>
        <v>周建平20190618</v>
      </c>
      <c r="AD688" s="175" t="s">
        <v>500</v>
      </c>
      <c r="AE688" s="175" t="s">
        <v>122</v>
      </c>
      <c r="AF688" s="175" t="s">
        <v>1268</v>
      </c>
      <c r="AG688" s="175" t="s">
        <v>46</v>
      </c>
      <c r="AH688" s="140" t="e">
        <f t="shared" si="74"/>
        <v>#N/A</v>
      </c>
      <c r="AI688" s="140" t="e">
        <f>VLOOKUP(C688,'[1]附件 系统外公开招考机关工作人员专业资格条件'!$H$4:$H$6155,1,0)</f>
        <v>#N/A</v>
      </c>
      <c r="AJ688" s="140" t="e">
        <f>VLOOKUP(D688,'[1]附件 系统外公开招考机关工作人员专业资格条件'!$I$4:$I$6155,1,0)</f>
        <v>#N/A</v>
      </c>
    </row>
    <row r="689" spans="17:36" ht="13.5">
      <c r="Q689" s="171">
        <f t="shared" si="70"/>
        <v>1</v>
      </c>
      <c r="R689" s="172">
        <f t="shared" si="71"/>
        <v>0</v>
      </c>
      <c r="S689" s="140"/>
      <c r="T689" s="140"/>
      <c r="U689" s="140"/>
      <c r="V689" s="173"/>
      <c r="W689" s="140"/>
      <c r="X689" s="140"/>
      <c r="AB689" s="140" t="e">
        <f t="shared" si="72"/>
        <v>#N/A</v>
      </c>
      <c r="AC689" s="140" t="str">
        <f t="shared" si="73"/>
        <v>汤建华20160927</v>
      </c>
      <c r="AD689" s="175" t="s">
        <v>489</v>
      </c>
      <c r="AE689" s="175" t="s">
        <v>641</v>
      </c>
      <c r="AF689" s="175" t="s">
        <v>1269</v>
      </c>
      <c r="AG689" s="175" t="s">
        <v>46</v>
      </c>
      <c r="AH689" s="140" t="e">
        <f t="shared" si="74"/>
        <v>#N/A</v>
      </c>
      <c r="AI689" s="140" t="e">
        <f>VLOOKUP(C689,'[1]附件 系统外公开招考机关工作人员专业资格条件'!$H$4:$H$6155,1,0)</f>
        <v>#N/A</v>
      </c>
      <c r="AJ689" s="140" t="e">
        <f>VLOOKUP(D689,'[1]附件 系统外公开招考机关工作人员专业资格条件'!$I$4:$I$6155,1,0)</f>
        <v>#N/A</v>
      </c>
    </row>
    <row r="690" spans="17:36" ht="13.5">
      <c r="Q690" s="171">
        <f t="shared" si="70"/>
        <v>1</v>
      </c>
      <c r="R690" s="172">
        <f t="shared" si="71"/>
        <v>0</v>
      </c>
      <c r="S690" s="140"/>
      <c r="T690" s="140"/>
      <c r="U690" s="140"/>
      <c r="V690" s="173"/>
      <c r="W690" s="140"/>
      <c r="X690" s="140"/>
      <c r="AB690" s="140" t="e">
        <f t="shared" si="72"/>
        <v>#N/A</v>
      </c>
      <c r="AC690" s="140" t="str">
        <f t="shared" si="73"/>
        <v>綦群英20160927</v>
      </c>
      <c r="AD690" s="175" t="s">
        <v>1270</v>
      </c>
      <c r="AE690" s="175" t="s">
        <v>641</v>
      </c>
      <c r="AF690" s="175" t="s">
        <v>1269</v>
      </c>
      <c r="AG690" s="175" t="s">
        <v>46</v>
      </c>
      <c r="AH690" s="140" t="e">
        <f t="shared" si="74"/>
        <v>#N/A</v>
      </c>
      <c r="AI690" s="140" t="e">
        <f>VLOOKUP(C690,'[1]附件 系统外公开招考机关工作人员专业资格条件'!$H$4:$H$6155,1,0)</f>
        <v>#N/A</v>
      </c>
      <c r="AJ690" s="140" t="e">
        <f>VLOOKUP(D690,'[1]附件 系统外公开招考机关工作人员专业资格条件'!$I$4:$I$6155,1,0)</f>
        <v>#N/A</v>
      </c>
    </row>
    <row r="691" spans="17:36" ht="13.5">
      <c r="Q691" s="171">
        <f t="shared" si="70"/>
        <v>1</v>
      </c>
      <c r="R691" s="172">
        <f t="shared" si="71"/>
        <v>0</v>
      </c>
      <c r="S691" s="140"/>
      <c r="T691" s="140"/>
      <c r="U691" s="140"/>
      <c r="V691" s="173"/>
      <c r="W691" s="140"/>
      <c r="X691" s="140"/>
      <c r="AB691" s="140" t="e">
        <f t="shared" si="72"/>
        <v>#N/A</v>
      </c>
      <c r="AC691" s="140" t="str">
        <f t="shared" si="73"/>
        <v>危凡20161009</v>
      </c>
      <c r="AD691" s="175" t="s">
        <v>1271</v>
      </c>
      <c r="AE691" s="175" t="s">
        <v>641</v>
      </c>
      <c r="AF691" s="175" t="s">
        <v>1272</v>
      </c>
      <c r="AG691" s="175" t="s">
        <v>46</v>
      </c>
      <c r="AH691" s="140" t="e">
        <f t="shared" si="74"/>
        <v>#N/A</v>
      </c>
      <c r="AI691" s="140" t="e">
        <f>VLOOKUP(C691,'[1]附件 系统外公开招考机关工作人员专业资格条件'!$H$4:$H$6155,1,0)</f>
        <v>#N/A</v>
      </c>
      <c r="AJ691" s="140" t="e">
        <f>VLOOKUP(D691,'[1]附件 系统外公开招考机关工作人员专业资格条件'!$I$4:$I$6155,1,0)</f>
        <v>#N/A</v>
      </c>
    </row>
    <row r="692" spans="17:36" ht="13.5">
      <c r="Q692" s="171">
        <f t="shared" si="70"/>
        <v>1</v>
      </c>
      <c r="R692" s="172">
        <f t="shared" si="71"/>
        <v>0</v>
      </c>
      <c r="S692" s="140"/>
      <c r="T692" s="140"/>
      <c r="U692" s="140"/>
      <c r="V692" s="173"/>
      <c r="W692" s="140"/>
      <c r="X692" s="140"/>
      <c r="AB692" s="140" t="e">
        <f t="shared" si="72"/>
        <v>#N/A</v>
      </c>
      <c r="AC692" s="140" t="str">
        <f t="shared" si="73"/>
        <v>张聂青20161009</v>
      </c>
      <c r="AD692" s="175" t="s">
        <v>481</v>
      </c>
      <c r="AE692" s="175" t="s">
        <v>641</v>
      </c>
      <c r="AF692" s="175" t="s">
        <v>1272</v>
      </c>
      <c r="AG692" s="175" t="s">
        <v>46</v>
      </c>
      <c r="AH692" s="140" t="e">
        <f t="shared" si="74"/>
        <v>#N/A</v>
      </c>
      <c r="AI692" s="140" t="e">
        <f>VLOOKUP(C692,'[1]附件 系统外公开招考机关工作人员专业资格条件'!$H$4:$H$6155,1,0)</f>
        <v>#N/A</v>
      </c>
      <c r="AJ692" s="140" t="e">
        <f>VLOOKUP(D692,'[1]附件 系统外公开招考机关工作人员专业资格条件'!$I$4:$I$6155,1,0)</f>
        <v>#N/A</v>
      </c>
    </row>
    <row r="693" spans="17:36" ht="13.5">
      <c r="Q693" s="171">
        <f t="shared" si="70"/>
        <v>1</v>
      </c>
      <c r="R693" s="172">
        <f t="shared" si="71"/>
        <v>0</v>
      </c>
      <c r="S693" s="140"/>
      <c r="T693" s="140"/>
      <c r="U693" s="140"/>
      <c r="V693" s="173"/>
      <c r="W693" s="140"/>
      <c r="X693" s="140"/>
      <c r="AB693" s="140" t="e">
        <f t="shared" si="72"/>
        <v>#N/A</v>
      </c>
      <c r="AC693" s="140" t="str">
        <f t="shared" si="73"/>
        <v>周建平20161009</v>
      </c>
      <c r="AD693" s="175" t="s">
        <v>500</v>
      </c>
      <c r="AE693" s="175" t="s">
        <v>641</v>
      </c>
      <c r="AF693" s="175" t="s">
        <v>1272</v>
      </c>
      <c r="AG693" s="175" t="s">
        <v>46</v>
      </c>
      <c r="AH693" s="140" t="e">
        <f t="shared" si="74"/>
        <v>#N/A</v>
      </c>
      <c r="AI693" s="140" t="e">
        <f>VLOOKUP(C693,'[1]附件 系统外公开招考机关工作人员专业资格条件'!$H$4:$H$6155,1,0)</f>
        <v>#N/A</v>
      </c>
      <c r="AJ693" s="140" t="e">
        <f>VLOOKUP(D693,'[1]附件 系统外公开招考机关工作人员专业资格条件'!$I$4:$I$6155,1,0)</f>
        <v>#N/A</v>
      </c>
    </row>
    <row r="694" spans="17:36" ht="13.5">
      <c r="Q694" s="171">
        <f t="shared" si="70"/>
        <v>1</v>
      </c>
      <c r="R694" s="172">
        <f t="shared" si="71"/>
        <v>0</v>
      </c>
      <c r="S694" s="140"/>
      <c r="T694" s="140"/>
      <c r="U694" s="140"/>
      <c r="V694" s="173"/>
      <c r="W694" s="140"/>
      <c r="X694" s="140"/>
      <c r="AB694" s="140" t="e">
        <f t="shared" si="72"/>
        <v>#N/A</v>
      </c>
      <c r="AC694" s="140" t="str">
        <f t="shared" si="73"/>
        <v>邹延明20161010</v>
      </c>
      <c r="AD694" s="175" t="s">
        <v>486</v>
      </c>
      <c r="AE694" s="175" t="s">
        <v>641</v>
      </c>
      <c r="AF694" s="175" t="s">
        <v>1273</v>
      </c>
      <c r="AG694" s="175" t="s">
        <v>46</v>
      </c>
      <c r="AH694" s="140" t="e">
        <f t="shared" si="74"/>
        <v>#N/A</v>
      </c>
      <c r="AI694" s="140" t="e">
        <f>VLOOKUP(C694,'[1]附件 系统外公开招考机关工作人员专业资格条件'!$H$4:$H$6155,1,0)</f>
        <v>#N/A</v>
      </c>
      <c r="AJ694" s="140" t="e">
        <f>VLOOKUP(D694,'[1]附件 系统外公开招考机关工作人员专业资格条件'!$I$4:$I$6155,1,0)</f>
        <v>#N/A</v>
      </c>
    </row>
    <row r="695" spans="17:36" ht="13.5">
      <c r="Q695" s="171">
        <f t="shared" si="70"/>
        <v>1</v>
      </c>
      <c r="R695" s="172">
        <f t="shared" si="71"/>
        <v>0</v>
      </c>
      <c r="S695" s="140"/>
      <c r="T695" s="140"/>
      <c r="U695" s="140"/>
      <c r="V695" s="173"/>
      <c r="W695" s="140"/>
      <c r="X695" s="140"/>
      <c r="AB695" s="140" t="e">
        <f t="shared" si="72"/>
        <v>#N/A</v>
      </c>
      <c r="AC695" s="140" t="str">
        <f t="shared" si="73"/>
        <v>蔡明20161010</v>
      </c>
      <c r="AD695" s="175" t="s">
        <v>1274</v>
      </c>
      <c r="AE695" s="175" t="s">
        <v>641</v>
      </c>
      <c r="AF695" s="175" t="s">
        <v>1273</v>
      </c>
      <c r="AG695" s="175" t="s">
        <v>46</v>
      </c>
      <c r="AH695" s="140" t="e">
        <f t="shared" si="74"/>
        <v>#N/A</v>
      </c>
      <c r="AI695" s="140" t="e">
        <f>VLOOKUP(C695,'[1]附件 系统外公开招考机关工作人员专业资格条件'!$H$4:$H$6155,1,0)</f>
        <v>#N/A</v>
      </c>
      <c r="AJ695" s="140" t="e">
        <f>VLOOKUP(D695,'[1]附件 系统外公开招考机关工作人员专业资格条件'!$I$4:$I$6155,1,0)</f>
        <v>#N/A</v>
      </c>
    </row>
    <row r="696" spans="17:36" ht="13.5">
      <c r="Q696" s="171">
        <f t="shared" si="70"/>
        <v>1</v>
      </c>
      <c r="R696" s="172">
        <f t="shared" si="71"/>
        <v>0</v>
      </c>
      <c r="S696" s="140"/>
      <c r="T696" s="140"/>
      <c r="U696" s="140"/>
      <c r="V696" s="173"/>
      <c r="W696" s="140"/>
      <c r="X696" s="140"/>
      <c r="AB696" s="140" t="e">
        <f t="shared" si="72"/>
        <v>#N/A</v>
      </c>
      <c r="AC696" s="140" t="str">
        <f t="shared" si="73"/>
        <v>张可红20161010</v>
      </c>
      <c r="AD696" s="175" t="s">
        <v>493</v>
      </c>
      <c r="AE696" s="175" t="s">
        <v>641</v>
      </c>
      <c r="AF696" s="175" t="s">
        <v>1273</v>
      </c>
      <c r="AG696" s="175" t="s">
        <v>46</v>
      </c>
      <c r="AH696" s="140" t="e">
        <f t="shared" si="74"/>
        <v>#N/A</v>
      </c>
      <c r="AI696" s="140" t="e">
        <f>VLOOKUP(C696,'[1]附件 系统外公开招考机关工作人员专业资格条件'!$H$4:$H$6155,1,0)</f>
        <v>#N/A</v>
      </c>
      <c r="AJ696" s="140" t="e">
        <f>VLOOKUP(D696,'[1]附件 系统外公开招考机关工作人员专业资格条件'!$I$4:$I$6155,1,0)</f>
        <v>#N/A</v>
      </c>
    </row>
    <row r="697" spans="17:36" ht="13.5">
      <c r="Q697" s="171">
        <f t="shared" si="70"/>
        <v>1</v>
      </c>
      <c r="R697" s="172">
        <f t="shared" si="71"/>
        <v>0</v>
      </c>
      <c r="S697" s="140"/>
      <c r="T697" s="140"/>
      <c r="U697" s="140"/>
      <c r="V697" s="173"/>
      <c r="W697" s="140"/>
      <c r="X697" s="140"/>
      <c r="AB697" s="140" t="e">
        <f t="shared" si="72"/>
        <v>#N/A</v>
      </c>
      <c r="AC697" s="140" t="str">
        <f t="shared" si="73"/>
        <v>徐木林20161010</v>
      </c>
      <c r="AD697" s="175" t="s">
        <v>1275</v>
      </c>
      <c r="AE697" s="175" t="s">
        <v>641</v>
      </c>
      <c r="AF697" s="175" t="s">
        <v>1273</v>
      </c>
      <c r="AG697" s="175" t="s">
        <v>46</v>
      </c>
      <c r="AH697" s="140" t="e">
        <f t="shared" si="74"/>
        <v>#N/A</v>
      </c>
      <c r="AI697" s="140" t="e">
        <f>VLOOKUP(C697,'[1]附件 系统外公开招考机关工作人员专业资格条件'!$H$4:$H$6155,1,0)</f>
        <v>#N/A</v>
      </c>
      <c r="AJ697" s="140" t="e">
        <f>VLOOKUP(D697,'[1]附件 系统外公开招考机关工作人员专业资格条件'!$I$4:$I$6155,1,0)</f>
        <v>#N/A</v>
      </c>
    </row>
    <row r="698" spans="17:36" ht="13.5">
      <c r="Q698" s="171">
        <f t="shared" si="70"/>
        <v>1</v>
      </c>
      <c r="R698" s="172">
        <f t="shared" si="71"/>
        <v>0</v>
      </c>
      <c r="S698" s="140"/>
      <c r="T698" s="140"/>
      <c r="U698" s="140"/>
      <c r="V698" s="173"/>
      <c r="W698" s="140"/>
      <c r="X698" s="140"/>
      <c r="AB698" s="140" t="e">
        <f t="shared" si="72"/>
        <v>#N/A</v>
      </c>
      <c r="AC698" s="140" t="str">
        <f t="shared" si="73"/>
        <v>向才英20171116</v>
      </c>
      <c r="AD698" s="175" t="s">
        <v>1276</v>
      </c>
      <c r="AE698" s="175" t="s">
        <v>122</v>
      </c>
      <c r="AF698" s="175" t="s">
        <v>561</v>
      </c>
      <c r="AG698" s="175" t="s">
        <v>46</v>
      </c>
      <c r="AH698" s="140" t="e">
        <f t="shared" si="74"/>
        <v>#N/A</v>
      </c>
      <c r="AI698" s="140" t="e">
        <f>VLOOKUP(C698,'[1]附件 系统外公开招考机关工作人员专业资格条件'!$H$4:$H$6155,1,0)</f>
        <v>#N/A</v>
      </c>
      <c r="AJ698" s="140" t="e">
        <f>VLOOKUP(D698,'[1]附件 系统外公开招考机关工作人员专业资格条件'!$I$4:$I$6155,1,0)</f>
        <v>#N/A</v>
      </c>
    </row>
    <row r="699" spans="17:36" ht="13.5">
      <c r="Q699" s="171">
        <f t="shared" si="70"/>
        <v>1</v>
      </c>
      <c r="R699" s="172">
        <f t="shared" si="71"/>
        <v>0</v>
      </c>
      <c r="S699" s="140"/>
      <c r="T699" s="140"/>
      <c r="U699" s="140"/>
      <c r="V699" s="173"/>
      <c r="W699" s="140"/>
      <c r="X699" s="140"/>
      <c r="AB699" s="140" t="e">
        <f t="shared" si="72"/>
        <v>#N/A</v>
      </c>
      <c r="AC699" s="140" t="str">
        <f t="shared" si="73"/>
        <v>何恺20171116</v>
      </c>
      <c r="AD699" s="175" t="s">
        <v>1277</v>
      </c>
      <c r="AE699" s="175" t="s">
        <v>122</v>
      </c>
      <c r="AF699" s="175" t="s">
        <v>561</v>
      </c>
      <c r="AG699" s="175" t="s">
        <v>46</v>
      </c>
      <c r="AH699" s="140" t="e">
        <f t="shared" si="74"/>
        <v>#N/A</v>
      </c>
      <c r="AI699" s="140" t="e">
        <f>VLOOKUP(C699,'[1]附件 系统外公开招考机关工作人员专业资格条件'!$H$4:$H$6155,1,0)</f>
        <v>#N/A</v>
      </c>
      <c r="AJ699" s="140" t="e">
        <f>VLOOKUP(D699,'[1]附件 系统外公开招考机关工作人员专业资格条件'!$I$4:$I$6155,1,0)</f>
        <v>#N/A</v>
      </c>
    </row>
    <row r="700" spans="17:36" ht="13.5">
      <c r="Q700" s="171">
        <f t="shared" si="70"/>
        <v>1</v>
      </c>
      <c r="R700" s="172">
        <f t="shared" si="71"/>
        <v>0</v>
      </c>
      <c r="S700" s="140"/>
      <c r="T700" s="140"/>
      <c r="U700" s="140"/>
      <c r="V700" s="173"/>
      <c r="W700" s="140"/>
      <c r="X700" s="140"/>
      <c r="AB700" s="140" t="e">
        <f t="shared" si="72"/>
        <v>#N/A</v>
      </c>
      <c r="AC700" s="140" t="str">
        <f t="shared" si="73"/>
        <v>邹延明20171116</v>
      </c>
      <c r="AD700" s="175" t="s">
        <v>486</v>
      </c>
      <c r="AE700" s="175" t="s">
        <v>122</v>
      </c>
      <c r="AF700" s="175" t="s">
        <v>561</v>
      </c>
      <c r="AG700" s="175" t="s">
        <v>46</v>
      </c>
      <c r="AH700" s="140" t="e">
        <f t="shared" si="74"/>
        <v>#N/A</v>
      </c>
      <c r="AI700" s="140" t="e">
        <f>VLOOKUP(C700,'[1]附件 系统外公开招考机关工作人员专业资格条件'!$H$4:$H$6155,1,0)</f>
        <v>#N/A</v>
      </c>
      <c r="AJ700" s="140" t="e">
        <f>VLOOKUP(D700,'[1]附件 系统外公开招考机关工作人员专业资格条件'!$I$4:$I$6155,1,0)</f>
        <v>#N/A</v>
      </c>
    </row>
    <row r="701" spans="17:36" ht="13.5">
      <c r="Q701" s="171">
        <f t="shared" si="70"/>
        <v>1</v>
      </c>
      <c r="R701" s="172">
        <f t="shared" si="71"/>
        <v>0</v>
      </c>
      <c r="S701" s="140"/>
      <c r="T701" s="140"/>
      <c r="U701" s="140"/>
      <c r="V701" s="173"/>
      <c r="W701" s="140"/>
      <c r="X701" s="140"/>
      <c r="AB701" s="140" t="e">
        <f t="shared" si="72"/>
        <v>#N/A</v>
      </c>
      <c r="AC701" s="140" t="str">
        <f t="shared" si="73"/>
        <v>胡彩云20171116</v>
      </c>
      <c r="AD701" s="175" t="s">
        <v>1278</v>
      </c>
      <c r="AE701" s="175" t="s">
        <v>122</v>
      </c>
      <c r="AF701" s="175" t="s">
        <v>561</v>
      </c>
      <c r="AG701" s="175" t="s">
        <v>46</v>
      </c>
      <c r="AH701" s="140" t="e">
        <f t="shared" si="74"/>
        <v>#N/A</v>
      </c>
      <c r="AI701" s="140" t="e">
        <f>VLOOKUP(C701,'[1]附件 系统外公开招考机关工作人员专业资格条件'!$H$4:$H$6155,1,0)</f>
        <v>#N/A</v>
      </c>
      <c r="AJ701" s="140" t="e">
        <f>VLOOKUP(D701,'[1]附件 系统外公开招考机关工作人员专业资格条件'!$I$4:$I$6155,1,0)</f>
        <v>#N/A</v>
      </c>
    </row>
    <row r="702" spans="17:36" ht="13.5">
      <c r="Q702" s="171">
        <f t="shared" si="70"/>
        <v>1</v>
      </c>
      <c r="R702" s="172">
        <f t="shared" si="71"/>
        <v>0</v>
      </c>
      <c r="S702" s="140"/>
      <c r="T702" s="140"/>
      <c r="U702" s="140"/>
      <c r="V702" s="173"/>
      <c r="W702" s="140"/>
      <c r="X702" s="140"/>
      <c r="AB702" s="140" t="e">
        <f t="shared" si="72"/>
        <v>#N/A</v>
      </c>
      <c r="AC702" s="140" t="str">
        <f t="shared" si="73"/>
        <v>张聂青20171117</v>
      </c>
      <c r="AD702" s="175" t="s">
        <v>481</v>
      </c>
      <c r="AE702" s="175" t="s">
        <v>122</v>
      </c>
      <c r="AF702" s="175" t="s">
        <v>283</v>
      </c>
      <c r="AG702" s="175" t="s">
        <v>46</v>
      </c>
      <c r="AH702" s="140" t="e">
        <f t="shared" si="74"/>
        <v>#N/A</v>
      </c>
      <c r="AI702" s="140" t="e">
        <f>VLOOKUP(C702,'[1]附件 系统外公开招考机关工作人员专业资格条件'!$H$4:$H$6155,1,0)</f>
        <v>#N/A</v>
      </c>
      <c r="AJ702" s="140" t="e">
        <f>VLOOKUP(D702,'[1]附件 系统外公开招考机关工作人员专业资格条件'!$I$4:$I$6155,1,0)</f>
        <v>#N/A</v>
      </c>
    </row>
    <row r="703" spans="17:36" ht="13.5">
      <c r="Q703" s="171">
        <f t="shared" si="70"/>
        <v>1</v>
      </c>
      <c r="R703" s="172">
        <f t="shared" si="71"/>
        <v>0</v>
      </c>
      <c r="S703" s="140"/>
      <c r="T703" s="140"/>
      <c r="U703" s="140"/>
      <c r="V703" s="173"/>
      <c r="W703" s="140"/>
      <c r="X703" s="140"/>
      <c r="AB703" s="140" t="e">
        <f t="shared" si="72"/>
        <v>#N/A</v>
      </c>
      <c r="AC703" s="140" t="str">
        <f t="shared" si="73"/>
        <v>周建平20171117</v>
      </c>
      <c r="AD703" s="175" t="s">
        <v>500</v>
      </c>
      <c r="AE703" s="175" t="s">
        <v>122</v>
      </c>
      <c r="AF703" s="175" t="s">
        <v>283</v>
      </c>
      <c r="AG703" s="175" t="s">
        <v>46</v>
      </c>
      <c r="AH703" s="140" t="e">
        <f t="shared" si="74"/>
        <v>#N/A</v>
      </c>
      <c r="AI703" s="140" t="e">
        <f>VLOOKUP(C703,'[1]附件 系统外公开招考机关工作人员专业资格条件'!$H$4:$H$6155,1,0)</f>
        <v>#N/A</v>
      </c>
      <c r="AJ703" s="140" t="e">
        <f>VLOOKUP(D703,'[1]附件 系统外公开招考机关工作人员专业资格条件'!$I$4:$I$6155,1,0)</f>
        <v>#N/A</v>
      </c>
    </row>
    <row r="704" spans="17:36" ht="13.5">
      <c r="Q704" s="171">
        <f aca="true" t="shared" si="75" ref="Q704:Q767">J704-I704+1</f>
        <v>1</v>
      </c>
      <c r="R704" s="172">
        <f aca="true" t="shared" si="76" ref="R704:R767">E704*K704*L704/36500</f>
        <v>0</v>
      </c>
      <c r="S704" s="140"/>
      <c r="T704" s="140"/>
      <c r="U704" s="140"/>
      <c r="V704" s="173"/>
      <c r="W704" s="140"/>
      <c r="X704" s="140"/>
      <c r="AB704" s="140" t="e">
        <f aca="true" t="shared" si="77" ref="AB704:AB767">VLOOKUP(AA704,AC704:AE1561,3,0)</f>
        <v>#N/A</v>
      </c>
      <c r="AC704" s="140" t="str">
        <f aca="true" t="shared" si="78" ref="AC704:AC767">AD704&amp;AF704</f>
        <v>汤建华20171117</v>
      </c>
      <c r="AD704" s="175" t="s">
        <v>489</v>
      </c>
      <c r="AE704" s="175" t="s">
        <v>122</v>
      </c>
      <c r="AF704" s="175" t="s">
        <v>283</v>
      </c>
      <c r="AG704" s="175" t="s">
        <v>46</v>
      </c>
      <c r="AH704" s="140" t="e">
        <f aca="true" t="shared" si="79" ref="AH704:AH767">VLOOKUP(AA704,AC704:AG1561,5,0)</f>
        <v>#N/A</v>
      </c>
      <c r="AI704" s="140" t="e">
        <f>VLOOKUP(C704,'[1]附件 系统外公开招考机关工作人员专业资格条件'!$H$4:$H$6155,1,0)</f>
        <v>#N/A</v>
      </c>
      <c r="AJ704" s="140" t="e">
        <f>VLOOKUP(D704,'[1]附件 系统外公开招考机关工作人员专业资格条件'!$I$4:$I$6155,1,0)</f>
        <v>#N/A</v>
      </c>
    </row>
    <row r="705" spans="17:36" ht="13.5">
      <c r="Q705" s="171">
        <f t="shared" si="75"/>
        <v>1</v>
      </c>
      <c r="R705" s="172">
        <f t="shared" si="76"/>
        <v>0</v>
      </c>
      <c r="S705" s="140"/>
      <c r="T705" s="140"/>
      <c r="U705" s="140"/>
      <c r="V705" s="173"/>
      <c r="W705" s="140"/>
      <c r="X705" s="140"/>
      <c r="AB705" s="140" t="e">
        <f t="shared" si="77"/>
        <v>#N/A</v>
      </c>
      <c r="AC705" s="140" t="str">
        <f t="shared" si="78"/>
        <v>张可红20171117</v>
      </c>
      <c r="AD705" s="175" t="s">
        <v>493</v>
      </c>
      <c r="AE705" s="175" t="s">
        <v>122</v>
      </c>
      <c r="AF705" s="175" t="s">
        <v>283</v>
      </c>
      <c r="AG705" s="175" t="s">
        <v>46</v>
      </c>
      <c r="AH705" s="140" t="e">
        <f t="shared" si="79"/>
        <v>#N/A</v>
      </c>
      <c r="AI705" s="140" t="e">
        <f>VLOOKUP(C705,'[1]附件 系统外公开招考机关工作人员专业资格条件'!$H$4:$H$6155,1,0)</f>
        <v>#N/A</v>
      </c>
      <c r="AJ705" s="140" t="e">
        <f>VLOOKUP(D705,'[1]附件 系统外公开招考机关工作人员专业资格条件'!$I$4:$I$6155,1,0)</f>
        <v>#N/A</v>
      </c>
    </row>
    <row r="706" spans="17:36" ht="13.5">
      <c r="Q706" s="171">
        <f t="shared" si="75"/>
        <v>1</v>
      </c>
      <c r="R706" s="172">
        <f t="shared" si="76"/>
        <v>0</v>
      </c>
      <c r="S706" s="140"/>
      <c r="T706" s="140"/>
      <c r="U706" s="140"/>
      <c r="V706" s="173"/>
      <c r="W706" s="140"/>
      <c r="X706" s="140"/>
      <c r="AB706" s="140" t="e">
        <f t="shared" si="77"/>
        <v>#N/A</v>
      </c>
      <c r="AC706" s="140" t="str">
        <f t="shared" si="78"/>
        <v>徐木林20171117</v>
      </c>
      <c r="AD706" s="175" t="s">
        <v>1275</v>
      </c>
      <c r="AE706" s="175" t="s">
        <v>122</v>
      </c>
      <c r="AF706" s="175" t="s">
        <v>283</v>
      </c>
      <c r="AG706" s="175" t="s">
        <v>46</v>
      </c>
      <c r="AH706" s="140" t="e">
        <f t="shared" si="79"/>
        <v>#N/A</v>
      </c>
      <c r="AI706" s="140" t="e">
        <f>VLOOKUP(C706,'[1]附件 系统外公开招考机关工作人员专业资格条件'!$H$4:$H$6155,1,0)</f>
        <v>#N/A</v>
      </c>
      <c r="AJ706" s="140" t="e">
        <f>VLOOKUP(D706,'[1]附件 系统外公开招考机关工作人员专业资格条件'!$I$4:$I$6155,1,0)</f>
        <v>#N/A</v>
      </c>
    </row>
    <row r="707" spans="17:36" ht="13.5">
      <c r="Q707" s="171">
        <f t="shared" si="75"/>
        <v>1</v>
      </c>
      <c r="R707" s="172">
        <f t="shared" si="76"/>
        <v>0</v>
      </c>
      <c r="S707" s="140"/>
      <c r="T707" s="140"/>
      <c r="U707" s="140"/>
      <c r="V707" s="173"/>
      <c r="W707" s="140"/>
      <c r="X707" s="140"/>
      <c r="AB707" s="140" t="e">
        <f t="shared" si="77"/>
        <v>#N/A</v>
      </c>
      <c r="AC707" s="140" t="str">
        <f t="shared" si="78"/>
        <v>何绍芳20171125</v>
      </c>
      <c r="AD707" s="175" t="s">
        <v>1279</v>
      </c>
      <c r="AE707" s="175" t="s">
        <v>122</v>
      </c>
      <c r="AF707" s="175" t="s">
        <v>1149</v>
      </c>
      <c r="AG707" s="175" t="s">
        <v>46</v>
      </c>
      <c r="AH707" s="140" t="e">
        <f t="shared" si="79"/>
        <v>#N/A</v>
      </c>
      <c r="AI707" s="140" t="e">
        <f>VLOOKUP(C707,'[1]附件 系统外公开招考机关工作人员专业资格条件'!$H$4:$H$6155,1,0)</f>
        <v>#N/A</v>
      </c>
      <c r="AJ707" s="140" t="e">
        <f>VLOOKUP(D707,'[1]附件 系统外公开招考机关工作人员专业资格条件'!$I$4:$I$6155,1,0)</f>
        <v>#N/A</v>
      </c>
    </row>
    <row r="708" spans="17:36" ht="13.5">
      <c r="Q708" s="171">
        <f t="shared" si="75"/>
        <v>1</v>
      </c>
      <c r="R708" s="172">
        <f t="shared" si="76"/>
        <v>0</v>
      </c>
      <c r="S708" s="140"/>
      <c r="T708" s="140"/>
      <c r="U708" s="140"/>
      <c r="V708" s="173"/>
      <c r="W708" s="140"/>
      <c r="X708" s="140"/>
      <c r="AB708" s="140" t="e">
        <f t="shared" si="77"/>
        <v>#N/A</v>
      </c>
      <c r="AC708" s="140" t="str">
        <f t="shared" si="78"/>
        <v>余满珍20171125</v>
      </c>
      <c r="AD708" s="175" t="s">
        <v>1280</v>
      </c>
      <c r="AE708" s="175" t="s">
        <v>122</v>
      </c>
      <c r="AF708" s="175" t="s">
        <v>1149</v>
      </c>
      <c r="AG708" s="175" t="s">
        <v>46</v>
      </c>
      <c r="AH708" s="140" t="e">
        <f t="shared" si="79"/>
        <v>#N/A</v>
      </c>
      <c r="AI708" s="140" t="e">
        <f>VLOOKUP(C708,'[1]附件 系统外公开招考机关工作人员专业资格条件'!$H$4:$H$6155,1,0)</f>
        <v>#N/A</v>
      </c>
      <c r="AJ708" s="140" t="e">
        <f>VLOOKUP(D708,'[1]附件 系统外公开招考机关工作人员专业资格条件'!$I$4:$I$6155,1,0)</f>
        <v>#N/A</v>
      </c>
    </row>
    <row r="709" spans="17:36" ht="13.5">
      <c r="Q709" s="171">
        <f t="shared" si="75"/>
        <v>1</v>
      </c>
      <c r="R709" s="172">
        <f t="shared" si="76"/>
        <v>0</v>
      </c>
      <c r="S709" s="140"/>
      <c r="T709" s="140"/>
      <c r="U709" s="140"/>
      <c r="V709" s="173"/>
      <c r="W709" s="140"/>
      <c r="X709" s="140"/>
      <c r="AB709" s="140" t="e">
        <f t="shared" si="77"/>
        <v>#N/A</v>
      </c>
      <c r="AC709" s="140" t="str">
        <f t="shared" si="78"/>
        <v>唐兴厚20171126</v>
      </c>
      <c r="AD709" s="175" t="s">
        <v>1281</v>
      </c>
      <c r="AE709" s="175" t="s">
        <v>715</v>
      </c>
      <c r="AF709" s="175" t="s">
        <v>782</v>
      </c>
      <c r="AG709" s="175" t="s">
        <v>46</v>
      </c>
      <c r="AH709" s="140" t="e">
        <f t="shared" si="79"/>
        <v>#N/A</v>
      </c>
      <c r="AI709" s="140" t="e">
        <f>VLOOKUP(C709,'[1]附件 系统外公开招考机关工作人员专业资格条件'!$H$4:$H$6155,1,0)</f>
        <v>#N/A</v>
      </c>
      <c r="AJ709" s="140" t="e">
        <f>VLOOKUP(D709,'[1]附件 系统外公开招考机关工作人员专业资格条件'!$I$4:$I$6155,1,0)</f>
        <v>#N/A</v>
      </c>
    </row>
    <row r="710" spans="17:36" ht="13.5">
      <c r="Q710" s="171">
        <f t="shared" si="75"/>
        <v>1</v>
      </c>
      <c r="R710" s="172">
        <f t="shared" si="76"/>
        <v>0</v>
      </c>
      <c r="S710" s="140"/>
      <c r="T710" s="140"/>
      <c r="U710" s="140"/>
      <c r="V710" s="173"/>
      <c r="W710" s="140"/>
      <c r="X710" s="140"/>
      <c r="AB710" s="140" t="e">
        <f t="shared" si="77"/>
        <v>#N/A</v>
      </c>
      <c r="AC710" s="140" t="str">
        <f t="shared" si="78"/>
        <v>危凡20171204</v>
      </c>
      <c r="AD710" s="175" t="s">
        <v>1271</v>
      </c>
      <c r="AE710" s="175" t="s">
        <v>122</v>
      </c>
      <c r="AF710" s="175" t="s">
        <v>1233</v>
      </c>
      <c r="AG710" s="175" t="s">
        <v>46</v>
      </c>
      <c r="AH710" s="140" t="e">
        <f t="shared" si="79"/>
        <v>#N/A</v>
      </c>
      <c r="AI710" s="140" t="e">
        <f>VLOOKUP(C710,'[1]附件 系统外公开招考机关工作人员专业资格条件'!$H$4:$H$6155,1,0)</f>
        <v>#N/A</v>
      </c>
      <c r="AJ710" s="140" t="e">
        <f>VLOOKUP(D710,'[1]附件 系统外公开招考机关工作人员专业资格条件'!$I$4:$I$6155,1,0)</f>
        <v>#N/A</v>
      </c>
    </row>
    <row r="711" spans="17:36" ht="13.5">
      <c r="Q711" s="171">
        <f t="shared" si="75"/>
        <v>1</v>
      </c>
      <c r="R711" s="172">
        <f t="shared" si="76"/>
        <v>0</v>
      </c>
      <c r="S711" s="140"/>
      <c r="T711" s="140"/>
      <c r="U711" s="140"/>
      <c r="V711" s="173"/>
      <c r="W711" s="140"/>
      <c r="X711" s="140"/>
      <c r="AB711" s="140" t="e">
        <f t="shared" si="77"/>
        <v>#N/A</v>
      </c>
      <c r="AC711" s="140" t="str">
        <f t="shared" si="78"/>
        <v>戴华清20171205</v>
      </c>
      <c r="AD711" s="175" t="s">
        <v>497</v>
      </c>
      <c r="AE711" s="175" t="s">
        <v>122</v>
      </c>
      <c r="AF711" s="175" t="s">
        <v>488</v>
      </c>
      <c r="AG711" s="175" t="s">
        <v>46</v>
      </c>
      <c r="AH711" s="140" t="e">
        <f t="shared" si="79"/>
        <v>#N/A</v>
      </c>
      <c r="AI711" s="140" t="e">
        <f>VLOOKUP(C711,'[1]附件 系统外公开招考机关工作人员专业资格条件'!$H$4:$H$6155,1,0)</f>
        <v>#N/A</v>
      </c>
      <c r="AJ711" s="140" t="e">
        <f>VLOOKUP(D711,'[1]附件 系统外公开招考机关工作人员专业资格条件'!$I$4:$I$6155,1,0)</f>
        <v>#N/A</v>
      </c>
    </row>
    <row r="712" spans="17:36" ht="13.5">
      <c r="Q712" s="171">
        <f t="shared" si="75"/>
        <v>1</v>
      </c>
      <c r="R712" s="172">
        <f t="shared" si="76"/>
        <v>0</v>
      </c>
      <c r="S712" s="140"/>
      <c r="T712" s="140"/>
      <c r="U712" s="140"/>
      <c r="V712" s="173"/>
      <c r="W712" s="140"/>
      <c r="X712" s="140"/>
      <c r="AB712" s="140" t="e">
        <f t="shared" si="77"/>
        <v>#N/A</v>
      </c>
      <c r="AC712" s="140" t="str">
        <f t="shared" si="78"/>
        <v>贺文冰20180711</v>
      </c>
      <c r="AD712" s="175" t="s">
        <v>1282</v>
      </c>
      <c r="AE712" s="175" t="s">
        <v>122</v>
      </c>
      <c r="AF712" s="175" t="s">
        <v>1283</v>
      </c>
      <c r="AG712" s="175" t="s">
        <v>46</v>
      </c>
      <c r="AH712" s="140" t="e">
        <f t="shared" si="79"/>
        <v>#N/A</v>
      </c>
      <c r="AI712" s="140" t="e">
        <f>VLOOKUP(C712,'[1]附件 系统外公开招考机关工作人员专业资格条件'!$H$4:$H$6155,1,0)</f>
        <v>#N/A</v>
      </c>
      <c r="AJ712" s="140" t="e">
        <f>VLOOKUP(D712,'[1]附件 系统外公开招考机关工作人员专业资格条件'!$I$4:$I$6155,1,0)</f>
        <v>#N/A</v>
      </c>
    </row>
    <row r="713" spans="17:36" ht="13.5">
      <c r="Q713" s="171">
        <f t="shared" si="75"/>
        <v>1</v>
      </c>
      <c r="R713" s="172">
        <f t="shared" si="76"/>
        <v>0</v>
      </c>
      <c r="S713" s="140"/>
      <c r="T713" s="140"/>
      <c r="U713" s="140"/>
      <c r="V713" s="173"/>
      <c r="W713" s="140"/>
      <c r="X713" s="140"/>
      <c r="AB713" s="140" t="e">
        <f t="shared" si="77"/>
        <v>#N/A</v>
      </c>
      <c r="AC713" s="140" t="str">
        <f t="shared" si="78"/>
        <v>周杨20190301</v>
      </c>
      <c r="AD713" s="175" t="s">
        <v>562</v>
      </c>
      <c r="AE713" s="175" t="s">
        <v>44</v>
      </c>
      <c r="AF713" s="175" t="s">
        <v>1155</v>
      </c>
      <c r="AG713" s="175" t="s">
        <v>46</v>
      </c>
      <c r="AH713" s="140" t="e">
        <f t="shared" si="79"/>
        <v>#N/A</v>
      </c>
      <c r="AI713" s="140" t="e">
        <f>VLOOKUP(C713,'[1]附件 系统外公开招考机关工作人员专业资格条件'!$H$4:$H$6155,1,0)</f>
        <v>#N/A</v>
      </c>
      <c r="AJ713" s="140" t="e">
        <f>VLOOKUP(D713,'[1]附件 系统外公开招考机关工作人员专业资格条件'!$I$4:$I$6155,1,0)</f>
        <v>#N/A</v>
      </c>
    </row>
    <row r="714" spans="17:36" ht="13.5">
      <c r="Q714" s="171">
        <f t="shared" si="75"/>
        <v>1</v>
      </c>
      <c r="R714" s="172">
        <f t="shared" si="76"/>
        <v>0</v>
      </c>
      <c r="S714" s="140"/>
      <c r="T714" s="140"/>
      <c r="U714" s="140"/>
      <c r="V714" s="173"/>
      <c r="W714" s="140"/>
      <c r="X714" s="140"/>
      <c r="AB714" s="140" t="e">
        <f t="shared" si="77"/>
        <v>#N/A</v>
      </c>
      <c r="AC714" s="140" t="str">
        <f t="shared" si="78"/>
        <v>李剑20161116</v>
      </c>
      <c r="AD714" s="175" t="s">
        <v>1284</v>
      </c>
      <c r="AE714" s="175" t="s">
        <v>641</v>
      </c>
      <c r="AF714" s="175" t="s">
        <v>870</v>
      </c>
      <c r="AG714" s="175" t="s">
        <v>46</v>
      </c>
      <c r="AH714" s="140" t="e">
        <f t="shared" si="79"/>
        <v>#N/A</v>
      </c>
      <c r="AI714" s="140" t="e">
        <f>VLOOKUP(C714,'[1]附件 系统外公开招考机关工作人员专业资格条件'!$H$4:$H$6155,1,0)</f>
        <v>#N/A</v>
      </c>
      <c r="AJ714" s="140" t="e">
        <f>VLOOKUP(D714,'[1]附件 系统外公开招考机关工作人员专业资格条件'!$I$4:$I$6155,1,0)</f>
        <v>#N/A</v>
      </c>
    </row>
    <row r="715" spans="17:36" ht="13.5">
      <c r="Q715" s="171">
        <f t="shared" si="75"/>
        <v>1</v>
      </c>
      <c r="R715" s="172">
        <f t="shared" si="76"/>
        <v>0</v>
      </c>
      <c r="S715" s="140"/>
      <c r="T715" s="140"/>
      <c r="U715" s="140"/>
      <c r="V715" s="173"/>
      <c r="W715" s="140"/>
      <c r="X715" s="140"/>
      <c r="AB715" s="140" t="e">
        <f t="shared" si="77"/>
        <v>#N/A</v>
      </c>
      <c r="AC715" s="140" t="str">
        <f t="shared" si="78"/>
        <v>杨家玖20161124</v>
      </c>
      <c r="AD715" s="175" t="s">
        <v>1285</v>
      </c>
      <c r="AE715" s="175" t="s">
        <v>44</v>
      </c>
      <c r="AF715" s="175" t="s">
        <v>706</v>
      </c>
      <c r="AG715" s="175" t="s">
        <v>46</v>
      </c>
      <c r="AH715" s="140" t="e">
        <f t="shared" si="79"/>
        <v>#N/A</v>
      </c>
      <c r="AI715" s="140" t="e">
        <f>VLOOKUP(C715,'[1]附件 系统外公开招考机关工作人员专业资格条件'!$H$4:$H$6155,1,0)</f>
        <v>#N/A</v>
      </c>
      <c r="AJ715" s="140" t="e">
        <f>VLOOKUP(D715,'[1]附件 系统外公开招考机关工作人员专业资格条件'!$I$4:$I$6155,1,0)</f>
        <v>#N/A</v>
      </c>
    </row>
    <row r="716" spans="17:36" ht="13.5">
      <c r="Q716" s="171">
        <f t="shared" si="75"/>
        <v>1</v>
      </c>
      <c r="R716" s="172">
        <f t="shared" si="76"/>
        <v>0</v>
      </c>
      <c r="S716" s="140"/>
      <c r="T716" s="140"/>
      <c r="U716" s="140"/>
      <c r="V716" s="173"/>
      <c r="W716" s="140"/>
      <c r="X716" s="140"/>
      <c r="AB716" s="140" t="e">
        <f t="shared" si="77"/>
        <v>#N/A</v>
      </c>
      <c r="AC716" s="140" t="str">
        <f t="shared" si="78"/>
        <v>王子芳20171020</v>
      </c>
      <c r="AD716" s="175" t="s">
        <v>1286</v>
      </c>
      <c r="AE716" s="175" t="s">
        <v>122</v>
      </c>
      <c r="AF716" s="175" t="s">
        <v>428</v>
      </c>
      <c r="AG716" s="175" t="s">
        <v>46</v>
      </c>
      <c r="AH716" s="140" t="e">
        <f t="shared" si="79"/>
        <v>#N/A</v>
      </c>
      <c r="AI716" s="140" t="e">
        <f>VLOOKUP(C716,'[1]附件 系统外公开招考机关工作人员专业资格条件'!$H$4:$H$6155,1,0)</f>
        <v>#N/A</v>
      </c>
      <c r="AJ716" s="140" t="e">
        <f>VLOOKUP(D716,'[1]附件 系统外公开招考机关工作人员专业资格条件'!$I$4:$I$6155,1,0)</f>
        <v>#N/A</v>
      </c>
    </row>
    <row r="717" spans="17:36" ht="13.5">
      <c r="Q717" s="171">
        <f t="shared" si="75"/>
        <v>1</v>
      </c>
      <c r="R717" s="172">
        <f t="shared" si="76"/>
        <v>0</v>
      </c>
      <c r="S717" s="140"/>
      <c r="T717" s="140"/>
      <c r="U717" s="140"/>
      <c r="V717" s="173"/>
      <c r="W717" s="140"/>
      <c r="X717" s="140"/>
      <c r="AB717" s="140" t="e">
        <f t="shared" si="77"/>
        <v>#N/A</v>
      </c>
      <c r="AC717" s="140" t="str">
        <f t="shared" si="78"/>
        <v>胡守刚20171124</v>
      </c>
      <c r="AD717" s="175" t="s">
        <v>1287</v>
      </c>
      <c r="AE717" s="175" t="s">
        <v>122</v>
      </c>
      <c r="AF717" s="175" t="s">
        <v>214</v>
      </c>
      <c r="AG717" s="175" t="s">
        <v>46</v>
      </c>
      <c r="AH717" s="140" t="e">
        <f t="shared" si="79"/>
        <v>#N/A</v>
      </c>
      <c r="AI717" s="140" t="e">
        <f>VLOOKUP(C717,'[1]附件 系统外公开招考机关工作人员专业资格条件'!$H$4:$H$6155,1,0)</f>
        <v>#N/A</v>
      </c>
      <c r="AJ717" s="140" t="e">
        <f>VLOOKUP(D717,'[1]附件 系统外公开招考机关工作人员专业资格条件'!$I$4:$I$6155,1,0)</f>
        <v>#N/A</v>
      </c>
    </row>
    <row r="718" spans="17:36" ht="13.5">
      <c r="Q718" s="171">
        <f t="shared" si="75"/>
        <v>1</v>
      </c>
      <c r="R718" s="172">
        <f t="shared" si="76"/>
        <v>0</v>
      </c>
      <c r="S718" s="140"/>
      <c r="T718" s="140"/>
      <c r="U718" s="140"/>
      <c r="V718" s="173"/>
      <c r="W718" s="140"/>
      <c r="X718" s="140"/>
      <c r="AB718" s="140" t="e">
        <f t="shared" si="77"/>
        <v>#N/A</v>
      </c>
      <c r="AC718" s="140" t="str">
        <f t="shared" si="78"/>
        <v>戴香华20171124</v>
      </c>
      <c r="AD718" s="175" t="s">
        <v>1288</v>
      </c>
      <c r="AE718" s="175" t="s">
        <v>122</v>
      </c>
      <c r="AF718" s="175" t="s">
        <v>214</v>
      </c>
      <c r="AG718" s="175" t="s">
        <v>46</v>
      </c>
      <c r="AH718" s="140" t="e">
        <f t="shared" si="79"/>
        <v>#N/A</v>
      </c>
      <c r="AI718" s="140" t="e">
        <f>VLOOKUP(C718,'[1]附件 系统外公开招考机关工作人员专业资格条件'!$H$4:$H$6155,1,0)</f>
        <v>#N/A</v>
      </c>
      <c r="AJ718" s="140" t="e">
        <f>VLOOKUP(D718,'[1]附件 系统外公开招考机关工作人员专业资格条件'!$I$4:$I$6155,1,0)</f>
        <v>#N/A</v>
      </c>
    </row>
    <row r="719" spans="17:36" ht="13.5">
      <c r="Q719" s="171">
        <f t="shared" si="75"/>
        <v>1</v>
      </c>
      <c r="R719" s="172">
        <f t="shared" si="76"/>
        <v>0</v>
      </c>
      <c r="S719" s="140"/>
      <c r="T719" s="140"/>
      <c r="U719" s="140"/>
      <c r="V719" s="173"/>
      <c r="W719" s="140"/>
      <c r="X719" s="140"/>
      <c r="AB719" s="140" t="e">
        <f t="shared" si="77"/>
        <v>#N/A</v>
      </c>
      <c r="AC719" s="140" t="str">
        <f t="shared" si="78"/>
        <v>周杨20171127</v>
      </c>
      <c r="AD719" s="175" t="s">
        <v>562</v>
      </c>
      <c r="AE719" s="175" t="s">
        <v>122</v>
      </c>
      <c r="AF719" s="175" t="s">
        <v>798</v>
      </c>
      <c r="AG719" s="175" t="s">
        <v>46</v>
      </c>
      <c r="AH719" s="140" t="e">
        <f t="shared" si="79"/>
        <v>#N/A</v>
      </c>
      <c r="AI719" s="140" t="e">
        <f>VLOOKUP(C719,'[1]附件 系统外公开招考机关工作人员专业资格条件'!$H$4:$H$6155,1,0)</f>
        <v>#N/A</v>
      </c>
      <c r="AJ719" s="140" t="e">
        <f>VLOOKUP(D719,'[1]附件 系统外公开招考机关工作人员专业资格条件'!$I$4:$I$6155,1,0)</f>
        <v>#N/A</v>
      </c>
    </row>
    <row r="720" spans="17:36" ht="13.5">
      <c r="Q720" s="171">
        <f t="shared" si="75"/>
        <v>1</v>
      </c>
      <c r="R720" s="172">
        <f t="shared" si="76"/>
        <v>0</v>
      </c>
      <c r="S720" s="140"/>
      <c r="T720" s="140"/>
      <c r="U720" s="140"/>
      <c r="V720" s="173"/>
      <c r="W720" s="140"/>
      <c r="X720" s="140"/>
      <c r="AB720" s="140" t="e">
        <f t="shared" si="77"/>
        <v>#N/A</v>
      </c>
      <c r="AC720" s="140" t="str">
        <f t="shared" si="78"/>
        <v>夏跃辉20171130</v>
      </c>
      <c r="AD720" s="175" t="s">
        <v>1289</v>
      </c>
      <c r="AE720" s="175" t="s">
        <v>122</v>
      </c>
      <c r="AF720" s="175" t="s">
        <v>911</v>
      </c>
      <c r="AG720" s="175" t="s">
        <v>46</v>
      </c>
      <c r="AH720" s="140" t="e">
        <f t="shared" si="79"/>
        <v>#N/A</v>
      </c>
      <c r="AI720" s="140" t="e">
        <f>VLOOKUP(C720,'[1]附件 系统外公开招考机关工作人员专业资格条件'!$H$4:$H$6155,1,0)</f>
        <v>#N/A</v>
      </c>
      <c r="AJ720" s="140" t="e">
        <f>VLOOKUP(D720,'[1]附件 系统外公开招考机关工作人员专业资格条件'!$I$4:$I$6155,1,0)</f>
        <v>#N/A</v>
      </c>
    </row>
    <row r="721" spans="17:36" ht="13.5">
      <c r="Q721" s="171">
        <f t="shared" si="75"/>
        <v>1</v>
      </c>
      <c r="R721" s="172">
        <f t="shared" si="76"/>
        <v>0</v>
      </c>
      <c r="S721" s="140"/>
      <c r="T721" s="140"/>
      <c r="U721" s="140"/>
      <c r="V721" s="173"/>
      <c r="W721" s="140"/>
      <c r="X721" s="140"/>
      <c r="AB721" s="140" t="e">
        <f t="shared" si="77"/>
        <v>#N/A</v>
      </c>
      <c r="AC721" s="140" t="str">
        <f t="shared" si="78"/>
        <v>胡强国20171130</v>
      </c>
      <c r="AD721" s="175" t="s">
        <v>1290</v>
      </c>
      <c r="AE721" s="175" t="s">
        <v>715</v>
      </c>
      <c r="AF721" s="175" t="s">
        <v>911</v>
      </c>
      <c r="AG721" s="175" t="s">
        <v>46</v>
      </c>
      <c r="AH721" s="140" t="e">
        <f t="shared" si="79"/>
        <v>#N/A</v>
      </c>
      <c r="AI721" s="140" t="e">
        <f>VLOOKUP(C721,'[1]附件 系统外公开招考机关工作人员专业资格条件'!$H$4:$H$6155,1,0)</f>
        <v>#N/A</v>
      </c>
      <c r="AJ721" s="140" t="e">
        <f>VLOOKUP(D721,'[1]附件 系统外公开招考机关工作人员专业资格条件'!$I$4:$I$6155,1,0)</f>
        <v>#N/A</v>
      </c>
    </row>
    <row r="722" spans="17:36" ht="13.5">
      <c r="Q722" s="171">
        <f t="shared" si="75"/>
        <v>1</v>
      </c>
      <c r="R722" s="172">
        <f t="shared" si="76"/>
        <v>0</v>
      </c>
      <c r="S722" s="140"/>
      <c r="T722" s="140"/>
      <c r="U722" s="140"/>
      <c r="V722" s="173"/>
      <c r="W722" s="140"/>
      <c r="X722" s="140"/>
      <c r="AB722" s="140" t="e">
        <f t="shared" si="77"/>
        <v>#N/A</v>
      </c>
      <c r="AC722" s="140" t="str">
        <f t="shared" si="78"/>
        <v>徐斌20171130</v>
      </c>
      <c r="AD722" s="175" t="s">
        <v>854</v>
      </c>
      <c r="AE722" s="175" t="s">
        <v>122</v>
      </c>
      <c r="AF722" s="175" t="s">
        <v>911</v>
      </c>
      <c r="AG722" s="175" t="s">
        <v>46</v>
      </c>
      <c r="AH722" s="140" t="e">
        <f t="shared" si="79"/>
        <v>#N/A</v>
      </c>
      <c r="AI722" s="140" t="e">
        <f>VLOOKUP(C722,'[1]附件 系统外公开招考机关工作人员专业资格条件'!$H$4:$H$6155,1,0)</f>
        <v>#N/A</v>
      </c>
      <c r="AJ722" s="140" t="e">
        <f>VLOOKUP(D722,'[1]附件 系统外公开招考机关工作人员专业资格条件'!$I$4:$I$6155,1,0)</f>
        <v>#N/A</v>
      </c>
    </row>
    <row r="723" spans="17:36" ht="13.5">
      <c r="Q723" s="171">
        <f t="shared" si="75"/>
        <v>1</v>
      </c>
      <c r="R723" s="172">
        <f t="shared" si="76"/>
        <v>0</v>
      </c>
      <c r="S723" s="140"/>
      <c r="T723" s="140"/>
      <c r="U723" s="140"/>
      <c r="V723" s="173"/>
      <c r="W723" s="140"/>
      <c r="X723" s="140"/>
      <c r="AB723" s="140" t="e">
        <f t="shared" si="77"/>
        <v>#N/A</v>
      </c>
      <c r="AC723" s="140" t="str">
        <f t="shared" si="78"/>
        <v>戴宏志20171130</v>
      </c>
      <c r="AD723" s="175" t="s">
        <v>1291</v>
      </c>
      <c r="AE723" s="175" t="s">
        <v>715</v>
      </c>
      <c r="AF723" s="175" t="s">
        <v>911</v>
      </c>
      <c r="AG723" s="175" t="s">
        <v>46</v>
      </c>
      <c r="AH723" s="140" t="e">
        <f t="shared" si="79"/>
        <v>#N/A</v>
      </c>
      <c r="AI723" s="140" t="e">
        <f>VLOOKUP(C723,'[1]附件 系统外公开招考机关工作人员专业资格条件'!$H$4:$H$6155,1,0)</f>
        <v>#N/A</v>
      </c>
      <c r="AJ723" s="140" t="e">
        <f>VLOOKUP(D723,'[1]附件 系统外公开招考机关工作人员专业资格条件'!$I$4:$I$6155,1,0)</f>
        <v>#N/A</v>
      </c>
    </row>
    <row r="724" spans="17:36" ht="13.5">
      <c r="Q724" s="171">
        <f t="shared" si="75"/>
        <v>1</v>
      </c>
      <c r="R724" s="172">
        <f t="shared" si="76"/>
        <v>0</v>
      </c>
      <c r="S724" s="140"/>
      <c r="T724" s="140"/>
      <c r="U724" s="140"/>
      <c r="V724" s="173"/>
      <c r="W724" s="140"/>
      <c r="X724" s="140"/>
      <c r="AB724" s="140" t="e">
        <f t="shared" si="77"/>
        <v>#N/A</v>
      </c>
      <c r="AC724" s="140" t="str">
        <f t="shared" si="78"/>
        <v>杨学文20171130</v>
      </c>
      <c r="AD724" s="175" t="s">
        <v>1292</v>
      </c>
      <c r="AE724" s="175" t="s">
        <v>122</v>
      </c>
      <c r="AF724" s="175" t="s">
        <v>911</v>
      </c>
      <c r="AG724" s="175" t="s">
        <v>46</v>
      </c>
      <c r="AH724" s="140" t="e">
        <f t="shared" si="79"/>
        <v>#N/A</v>
      </c>
      <c r="AI724" s="140" t="e">
        <f>VLOOKUP(C724,'[1]附件 系统外公开招考机关工作人员专业资格条件'!$H$4:$H$6155,1,0)</f>
        <v>#N/A</v>
      </c>
      <c r="AJ724" s="140" t="e">
        <f>VLOOKUP(D724,'[1]附件 系统外公开招考机关工作人员专业资格条件'!$I$4:$I$6155,1,0)</f>
        <v>#N/A</v>
      </c>
    </row>
    <row r="725" spans="17:36" ht="13.5">
      <c r="Q725" s="171">
        <f t="shared" si="75"/>
        <v>1</v>
      </c>
      <c r="R725" s="172">
        <f t="shared" si="76"/>
        <v>0</v>
      </c>
      <c r="S725" s="140"/>
      <c r="T725" s="140"/>
      <c r="U725" s="140"/>
      <c r="V725" s="173"/>
      <c r="W725" s="140"/>
      <c r="X725" s="140"/>
      <c r="AB725" s="140" t="e">
        <f t="shared" si="77"/>
        <v>#N/A</v>
      </c>
      <c r="AC725" s="140" t="str">
        <f t="shared" si="78"/>
        <v>李剑20171201</v>
      </c>
      <c r="AD725" s="175" t="s">
        <v>1284</v>
      </c>
      <c r="AE725" s="175" t="s">
        <v>122</v>
      </c>
      <c r="AF725" s="175" t="s">
        <v>1293</v>
      </c>
      <c r="AG725" s="175" t="s">
        <v>46</v>
      </c>
      <c r="AH725" s="140" t="e">
        <f t="shared" si="79"/>
        <v>#N/A</v>
      </c>
      <c r="AI725" s="140" t="e">
        <f>VLOOKUP(C725,'[1]附件 系统外公开招考机关工作人员专业资格条件'!$H$4:$H$6155,1,0)</f>
        <v>#N/A</v>
      </c>
      <c r="AJ725" s="140" t="e">
        <f>VLOOKUP(D725,'[1]附件 系统外公开招考机关工作人员专业资格条件'!$I$4:$I$6155,1,0)</f>
        <v>#N/A</v>
      </c>
    </row>
    <row r="726" spans="17:36" ht="13.5">
      <c r="Q726" s="171">
        <f t="shared" si="75"/>
        <v>1</v>
      </c>
      <c r="R726" s="172">
        <f t="shared" si="76"/>
        <v>0</v>
      </c>
      <c r="S726" s="140"/>
      <c r="T726" s="140"/>
      <c r="U726" s="140"/>
      <c r="V726" s="173"/>
      <c r="W726" s="140"/>
      <c r="X726" s="140"/>
      <c r="AB726" s="140" t="e">
        <f t="shared" si="77"/>
        <v>#N/A</v>
      </c>
      <c r="AC726" s="140" t="str">
        <f t="shared" si="78"/>
        <v>陈五良20190708</v>
      </c>
      <c r="AD726" s="175" t="s">
        <v>372</v>
      </c>
      <c r="AE726" s="175" t="s">
        <v>44</v>
      </c>
      <c r="AF726" s="175" t="s">
        <v>1294</v>
      </c>
      <c r="AG726" s="175" t="s">
        <v>46</v>
      </c>
      <c r="AH726" s="140" t="e">
        <f t="shared" si="79"/>
        <v>#N/A</v>
      </c>
      <c r="AI726" s="140" t="e">
        <f>VLOOKUP(C726,'[1]附件 系统外公开招考机关工作人员专业资格条件'!$H$4:$H$6155,1,0)</f>
        <v>#N/A</v>
      </c>
      <c r="AJ726" s="140" t="e">
        <f>VLOOKUP(D726,'[1]附件 系统外公开招考机关工作人员专业资格条件'!$I$4:$I$6155,1,0)</f>
        <v>#N/A</v>
      </c>
    </row>
    <row r="727" spans="17:36" ht="13.5">
      <c r="Q727" s="171">
        <f t="shared" si="75"/>
        <v>1</v>
      </c>
      <c r="R727" s="172">
        <f t="shared" si="76"/>
        <v>0</v>
      </c>
      <c r="S727" s="140"/>
      <c r="T727" s="140"/>
      <c r="U727" s="140"/>
      <c r="V727" s="173"/>
      <c r="W727" s="140"/>
      <c r="X727" s="140"/>
      <c r="AB727" s="140" t="e">
        <f t="shared" si="77"/>
        <v>#N/A</v>
      </c>
      <c r="AC727" s="140" t="str">
        <f t="shared" si="78"/>
        <v>江炎姣20190708</v>
      </c>
      <c r="AD727" s="175" t="s">
        <v>376</v>
      </c>
      <c r="AE727" s="175" t="s">
        <v>44</v>
      </c>
      <c r="AF727" s="175" t="s">
        <v>1294</v>
      </c>
      <c r="AG727" s="175" t="s">
        <v>46</v>
      </c>
      <c r="AH727" s="140" t="e">
        <f t="shared" si="79"/>
        <v>#N/A</v>
      </c>
      <c r="AI727" s="140" t="e">
        <f>VLOOKUP(C727,'[1]附件 系统外公开招考机关工作人员专业资格条件'!$H$4:$H$6155,1,0)</f>
        <v>#N/A</v>
      </c>
      <c r="AJ727" s="140" t="e">
        <f>VLOOKUP(D727,'[1]附件 系统外公开招考机关工作人员专业资格条件'!$I$4:$I$6155,1,0)</f>
        <v>#N/A</v>
      </c>
    </row>
    <row r="728" spans="17:36" ht="13.5">
      <c r="Q728" s="171">
        <f t="shared" si="75"/>
        <v>1</v>
      </c>
      <c r="R728" s="172">
        <f t="shared" si="76"/>
        <v>0</v>
      </c>
      <c r="S728" s="140"/>
      <c r="T728" s="140"/>
      <c r="U728" s="140"/>
      <c r="V728" s="173"/>
      <c r="W728" s="140"/>
      <c r="X728" s="140"/>
      <c r="AB728" s="140" t="e">
        <f t="shared" si="77"/>
        <v>#N/A</v>
      </c>
      <c r="AC728" s="140" t="str">
        <f t="shared" si="78"/>
        <v>袁旺平20190708</v>
      </c>
      <c r="AD728" s="175" t="s">
        <v>379</v>
      </c>
      <c r="AE728" s="175" t="s">
        <v>44</v>
      </c>
      <c r="AF728" s="175" t="s">
        <v>1294</v>
      </c>
      <c r="AG728" s="175" t="s">
        <v>46</v>
      </c>
      <c r="AH728" s="140" t="e">
        <f t="shared" si="79"/>
        <v>#N/A</v>
      </c>
      <c r="AI728" s="140" t="e">
        <f>VLOOKUP(C728,'[1]附件 系统外公开招考机关工作人员专业资格条件'!$H$4:$H$6155,1,0)</f>
        <v>#N/A</v>
      </c>
      <c r="AJ728" s="140" t="e">
        <f>VLOOKUP(D728,'[1]附件 系统外公开招考机关工作人员专业资格条件'!$I$4:$I$6155,1,0)</f>
        <v>#N/A</v>
      </c>
    </row>
    <row r="729" spans="17:36" ht="13.5">
      <c r="Q729" s="171">
        <f t="shared" si="75"/>
        <v>1</v>
      </c>
      <c r="R729" s="172">
        <f t="shared" si="76"/>
        <v>0</v>
      </c>
      <c r="S729" s="140"/>
      <c r="T729" s="140"/>
      <c r="U729" s="140"/>
      <c r="V729" s="173"/>
      <c r="W729" s="140"/>
      <c r="X729" s="140"/>
      <c r="AB729" s="140" t="e">
        <f t="shared" si="77"/>
        <v>#N/A</v>
      </c>
      <c r="AC729" s="140" t="str">
        <f t="shared" si="78"/>
        <v>方再稀20190709</v>
      </c>
      <c r="AD729" s="175" t="s">
        <v>381</v>
      </c>
      <c r="AE729" s="175" t="s">
        <v>715</v>
      </c>
      <c r="AF729" s="175" t="s">
        <v>1295</v>
      </c>
      <c r="AG729" s="175" t="s">
        <v>46</v>
      </c>
      <c r="AH729" s="140" t="e">
        <f t="shared" si="79"/>
        <v>#N/A</v>
      </c>
      <c r="AI729" s="140" t="e">
        <f>VLOOKUP(C729,'[1]附件 系统外公开招考机关工作人员专业资格条件'!$H$4:$H$6155,1,0)</f>
        <v>#N/A</v>
      </c>
      <c r="AJ729" s="140" t="e">
        <f>VLOOKUP(D729,'[1]附件 系统外公开招考机关工作人员专业资格条件'!$I$4:$I$6155,1,0)</f>
        <v>#N/A</v>
      </c>
    </row>
    <row r="730" spans="17:36" ht="13.5">
      <c r="Q730" s="171">
        <f t="shared" si="75"/>
        <v>1</v>
      </c>
      <c r="R730" s="172">
        <f t="shared" si="76"/>
        <v>0</v>
      </c>
      <c r="S730" s="140"/>
      <c r="T730" s="140"/>
      <c r="U730" s="140"/>
      <c r="V730" s="173"/>
      <c r="W730" s="140"/>
      <c r="X730" s="140"/>
      <c r="AB730" s="140" t="e">
        <f t="shared" si="77"/>
        <v>#N/A</v>
      </c>
      <c r="AC730" s="140" t="str">
        <f t="shared" si="78"/>
        <v>陆升从20190709</v>
      </c>
      <c r="AD730" s="175" t="s">
        <v>385</v>
      </c>
      <c r="AE730" s="175" t="s">
        <v>44</v>
      </c>
      <c r="AF730" s="175" t="s">
        <v>1295</v>
      </c>
      <c r="AG730" s="175" t="s">
        <v>46</v>
      </c>
      <c r="AH730" s="140" t="e">
        <f t="shared" si="79"/>
        <v>#N/A</v>
      </c>
      <c r="AI730" s="140" t="e">
        <f>VLOOKUP(C730,'[1]附件 系统外公开招考机关工作人员专业资格条件'!$H$4:$H$6155,1,0)</f>
        <v>#N/A</v>
      </c>
      <c r="AJ730" s="140" t="e">
        <f>VLOOKUP(D730,'[1]附件 系统外公开招考机关工作人员专业资格条件'!$I$4:$I$6155,1,0)</f>
        <v>#N/A</v>
      </c>
    </row>
    <row r="731" spans="17:36" ht="13.5">
      <c r="Q731" s="171">
        <f t="shared" si="75"/>
        <v>1</v>
      </c>
      <c r="R731" s="172">
        <f t="shared" si="76"/>
        <v>0</v>
      </c>
      <c r="S731" s="140"/>
      <c r="T731" s="140"/>
      <c r="U731" s="140"/>
      <c r="V731" s="173"/>
      <c r="W731" s="140"/>
      <c r="X731" s="140"/>
      <c r="AB731" s="140" t="e">
        <f t="shared" si="77"/>
        <v>#N/A</v>
      </c>
      <c r="AC731" s="140" t="str">
        <f t="shared" si="78"/>
        <v>董昌纯20190710</v>
      </c>
      <c r="AD731" s="175" t="s">
        <v>394</v>
      </c>
      <c r="AE731" s="175" t="s">
        <v>44</v>
      </c>
      <c r="AF731" s="175" t="s">
        <v>1296</v>
      </c>
      <c r="AG731" s="175" t="s">
        <v>46</v>
      </c>
      <c r="AH731" s="140" t="e">
        <f t="shared" si="79"/>
        <v>#N/A</v>
      </c>
      <c r="AI731" s="140" t="e">
        <f>VLOOKUP(C731,'[1]附件 系统外公开招考机关工作人员专业资格条件'!$H$4:$H$6155,1,0)</f>
        <v>#N/A</v>
      </c>
      <c r="AJ731" s="140" t="e">
        <f>VLOOKUP(D731,'[1]附件 系统外公开招考机关工作人员专业资格条件'!$I$4:$I$6155,1,0)</f>
        <v>#N/A</v>
      </c>
    </row>
    <row r="732" spans="17:36" ht="13.5">
      <c r="Q732" s="171">
        <f t="shared" si="75"/>
        <v>1</v>
      </c>
      <c r="R732" s="172">
        <f t="shared" si="76"/>
        <v>0</v>
      </c>
      <c r="S732" s="140"/>
      <c r="T732" s="140"/>
      <c r="U732" s="140"/>
      <c r="V732" s="173"/>
      <c r="W732" s="140"/>
      <c r="X732" s="140"/>
      <c r="AB732" s="140" t="e">
        <f t="shared" si="77"/>
        <v>#N/A</v>
      </c>
      <c r="AC732" s="140" t="str">
        <f t="shared" si="78"/>
        <v>夏小君20190715</v>
      </c>
      <c r="AD732" s="175" t="s">
        <v>407</v>
      </c>
      <c r="AE732" s="175" t="s">
        <v>122</v>
      </c>
      <c r="AF732" s="175" t="s">
        <v>1297</v>
      </c>
      <c r="AG732" s="175" t="s">
        <v>46</v>
      </c>
      <c r="AH732" s="140" t="e">
        <f t="shared" si="79"/>
        <v>#N/A</v>
      </c>
      <c r="AI732" s="140" t="e">
        <f>VLOOKUP(C732,'[1]附件 系统外公开招考机关工作人员专业资格条件'!$H$4:$H$6155,1,0)</f>
        <v>#N/A</v>
      </c>
      <c r="AJ732" s="140" t="e">
        <f>VLOOKUP(D732,'[1]附件 系统外公开招考机关工作人员专业资格条件'!$I$4:$I$6155,1,0)</f>
        <v>#N/A</v>
      </c>
    </row>
    <row r="733" spans="17:36" ht="13.5">
      <c r="Q733" s="171">
        <f t="shared" si="75"/>
        <v>1</v>
      </c>
      <c r="R733" s="172">
        <f t="shared" si="76"/>
        <v>0</v>
      </c>
      <c r="S733" s="140"/>
      <c r="T733" s="140"/>
      <c r="U733" s="140"/>
      <c r="V733" s="173"/>
      <c r="W733" s="140"/>
      <c r="X733" s="140"/>
      <c r="AB733" s="140" t="e">
        <f t="shared" si="77"/>
        <v>#N/A</v>
      </c>
      <c r="AC733" s="140" t="str">
        <f t="shared" si="78"/>
        <v>李国庆20190715</v>
      </c>
      <c r="AD733" s="175" t="s">
        <v>412</v>
      </c>
      <c r="AE733" s="175" t="s">
        <v>44</v>
      </c>
      <c r="AF733" s="175" t="s">
        <v>1297</v>
      </c>
      <c r="AG733" s="175" t="s">
        <v>46</v>
      </c>
      <c r="AH733" s="140" t="e">
        <f t="shared" si="79"/>
        <v>#N/A</v>
      </c>
      <c r="AI733" s="140" t="e">
        <f>VLOOKUP(C733,'[1]附件 系统外公开招考机关工作人员专业资格条件'!$H$4:$H$6155,1,0)</f>
        <v>#N/A</v>
      </c>
      <c r="AJ733" s="140" t="e">
        <f>VLOOKUP(D733,'[1]附件 系统外公开招考机关工作人员专业资格条件'!$I$4:$I$6155,1,0)</f>
        <v>#N/A</v>
      </c>
    </row>
    <row r="734" spans="17:36" ht="13.5">
      <c r="Q734" s="171">
        <f t="shared" si="75"/>
        <v>1</v>
      </c>
      <c r="R734" s="172">
        <f t="shared" si="76"/>
        <v>0</v>
      </c>
      <c r="S734" s="140"/>
      <c r="T734" s="140"/>
      <c r="U734" s="140"/>
      <c r="V734" s="173"/>
      <c r="W734" s="140"/>
      <c r="X734" s="140"/>
      <c r="AB734" s="140" t="e">
        <f t="shared" si="77"/>
        <v>#N/A</v>
      </c>
      <c r="AC734" s="140" t="str">
        <f t="shared" si="78"/>
        <v>李国祥20190717</v>
      </c>
      <c r="AD734" s="175" t="s">
        <v>425</v>
      </c>
      <c r="AE734" s="175" t="s">
        <v>44</v>
      </c>
      <c r="AF734" s="175" t="s">
        <v>805</v>
      </c>
      <c r="AG734" s="175" t="s">
        <v>46</v>
      </c>
      <c r="AH734" s="140" t="e">
        <f t="shared" si="79"/>
        <v>#N/A</v>
      </c>
      <c r="AI734" s="140" t="e">
        <f>VLOOKUP(C734,'[1]附件 系统外公开招考机关工作人员专业资格条件'!$H$4:$H$6155,1,0)</f>
        <v>#N/A</v>
      </c>
      <c r="AJ734" s="140" t="e">
        <f>VLOOKUP(D734,'[1]附件 系统外公开招考机关工作人员专业资格条件'!$I$4:$I$6155,1,0)</f>
        <v>#N/A</v>
      </c>
    </row>
    <row r="735" spans="17:36" ht="13.5">
      <c r="Q735" s="171">
        <f t="shared" si="75"/>
        <v>1</v>
      </c>
      <c r="R735" s="172">
        <f t="shared" si="76"/>
        <v>0</v>
      </c>
      <c r="S735" s="140"/>
      <c r="T735" s="140"/>
      <c r="U735" s="140"/>
      <c r="V735" s="173"/>
      <c r="W735" s="140"/>
      <c r="X735" s="140"/>
      <c r="AB735" s="140" t="e">
        <f t="shared" si="77"/>
        <v>#N/A</v>
      </c>
      <c r="AC735" s="140" t="str">
        <f t="shared" si="78"/>
        <v>方再稀20161125</v>
      </c>
      <c r="AD735" s="175" t="s">
        <v>381</v>
      </c>
      <c r="AE735" s="175" t="s">
        <v>44</v>
      </c>
      <c r="AF735" s="175" t="s">
        <v>954</v>
      </c>
      <c r="AG735" s="175" t="s">
        <v>42</v>
      </c>
      <c r="AH735" s="140" t="e">
        <f t="shared" si="79"/>
        <v>#N/A</v>
      </c>
      <c r="AI735" s="140" t="e">
        <f>VLOOKUP(C735,'[1]附件 系统外公开招考机关工作人员专业资格条件'!$H$4:$H$6155,1,0)</f>
        <v>#N/A</v>
      </c>
      <c r="AJ735" s="140" t="e">
        <f>VLOOKUP(D735,'[1]附件 系统外公开招考机关工作人员专业资格条件'!$I$4:$I$6155,1,0)</f>
        <v>#N/A</v>
      </c>
    </row>
    <row r="736" spans="17:36" ht="13.5">
      <c r="Q736" s="171">
        <f t="shared" si="75"/>
        <v>1</v>
      </c>
      <c r="R736" s="172">
        <f t="shared" si="76"/>
        <v>0</v>
      </c>
      <c r="S736" s="140"/>
      <c r="T736" s="140"/>
      <c r="U736" s="140"/>
      <c r="V736" s="173"/>
      <c r="W736" s="140"/>
      <c r="X736" s="140"/>
      <c r="AB736" s="140" t="e">
        <f t="shared" si="77"/>
        <v>#N/A</v>
      </c>
      <c r="AC736" s="140" t="str">
        <f t="shared" si="78"/>
        <v>方秋生20161125</v>
      </c>
      <c r="AD736" s="175" t="s">
        <v>1298</v>
      </c>
      <c r="AE736" s="175" t="s">
        <v>44</v>
      </c>
      <c r="AF736" s="175" t="s">
        <v>954</v>
      </c>
      <c r="AG736" s="175" t="s">
        <v>42</v>
      </c>
      <c r="AH736" s="140" t="e">
        <f t="shared" si="79"/>
        <v>#N/A</v>
      </c>
      <c r="AI736" s="140" t="e">
        <f>VLOOKUP(C736,'[1]附件 系统外公开招考机关工作人员专业资格条件'!$H$4:$H$6155,1,0)</f>
        <v>#N/A</v>
      </c>
      <c r="AJ736" s="140" t="e">
        <f>VLOOKUP(D736,'[1]附件 系统外公开招考机关工作人员专业资格条件'!$I$4:$I$6155,1,0)</f>
        <v>#N/A</v>
      </c>
    </row>
    <row r="737" spans="17:36" ht="13.5">
      <c r="Q737" s="171">
        <f t="shared" si="75"/>
        <v>1</v>
      </c>
      <c r="R737" s="172">
        <f t="shared" si="76"/>
        <v>0</v>
      </c>
      <c r="S737" s="140"/>
      <c r="T737" s="140"/>
      <c r="U737" s="140"/>
      <c r="V737" s="173"/>
      <c r="W737" s="140"/>
      <c r="X737" s="140"/>
      <c r="AB737" s="140" t="e">
        <f t="shared" si="77"/>
        <v>#N/A</v>
      </c>
      <c r="AC737" s="140" t="str">
        <f t="shared" si="78"/>
        <v>沈红品20161125</v>
      </c>
      <c r="AD737" s="175" t="s">
        <v>1299</v>
      </c>
      <c r="AE737" s="175" t="s">
        <v>715</v>
      </c>
      <c r="AF737" s="175" t="s">
        <v>954</v>
      </c>
      <c r="AG737" s="175" t="s">
        <v>42</v>
      </c>
      <c r="AH737" s="140" t="e">
        <f t="shared" si="79"/>
        <v>#N/A</v>
      </c>
      <c r="AI737" s="140" t="e">
        <f>VLOOKUP(C737,'[1]附件 系统外公开招考机关工作人员专业资格条件'!$H$4:$H$6155,1,0)</f>
        <v>#N/A</v>
      </c>
      <c r="AJ737" s="140" t="e">
        <f>VLOOKUP(D737,'[1]附件 系统外公开招考机关工作人员专业资格条件'!$I$4:$I$6155,1,0)</f>
        <v>#N/A</v>
      </c>
    </row>
    <row r="738" spans="17:36" ht="13.5">
      <c r="Q738" s="171">
        <f t="shared" si="75"/>
        <v>1</v>
      </c>
      <c r="R738" s="172">
        <f t="shared" si="76"/>
        <v>0</v>
      </c>
      <c r="S738" s="140"/>
      <c r="T738" s="140"/>
      <c r="U738" s="140"/>
      <c r="V738" s="173"/>
      <c r="W738" s="140"/>
      <c r="X738" s="140"/>
      <c r="AB738" s="140" t="e">
        <f t="shared" si="77"/>
        <v>#N/A</v>
      </c>
      <c r="AC738" s="140" t="str">
        <f t="shared" si="78"/>
        <v>王丽萍20170914</v>
      </c>
      <c r="AD738" s="175" t="s">
        <v>1300</v>
      </c>
      <c r="AE738" s="175" t="s">
        <v>44</v>
      </c>
      <c r="AF738" s="175" t="s">
        <v>1301</v>
      </c>
      <c r="AG738" s="175" t="s">
        <v>46</v>
      </c>
      <c r="AH738" s="140" t="e">
        <f t="shared" si="79"/>
        <v>#N/A</v>
      </c>
      <c r="AI738" s="140" t="e">
        <f>VLOOKUP(C738,'[1]附件 系统外公开招考机关工作人员专业资格条件'!$H$4:$H$6155,1,0)</f>
        <v>#N/A</v>
      </c>
      <c r="AJ738" s="140" t="e">
        <f>VLOOKUP(D738,'[1]附件 系统外公开招考机关工作人员专业资格条件'!$I$4:$I$6155,1,0)</f>
        <v>#N/A</v>
      </c>
    </row>
    <row r="739" spans="17:36" ht="13.5">
      <c r="Q739" s="171">
        <f t="shared" si="75"/>
        <v>1</v>
      </c>
      <c r="R739" s="172">
        <f t="shared" si="76"/>
        <v>0</v>
      </c>
      <c r="S739" s="140"/>
      <c r="T739" s="140"/>
      <c r="U739" s="140"/>
      <c r="V739" s="173"/>
      <c r="W739" s="140"/>
      <c r="X739" s="140"/>
      <c r="AB739" s="140" t="e">
        <f t="shared" si="77"/>
        <v>#N/A</v>
      </c>
      <c r="AC739" s="140" t="str">
        <f t="shared" si="78"/>
        <v>陆升从20170921</v>
      </c>
      <c r="AD739" s="175" t="s">
        <v>385</v>
      </c>
      <c r="AE739" s="175" t="s">
        <v>122</v>
      </c>
      <c r="AF739" s="175" t="s">
        <v>1302</v>
      </c>
      <c r="AG739" s="175" t="s">
        <v>46</v>
      </c>
      <c r="AH739" s="140" t="e">
        <f t="shared" si="79"/>
        <v>#N/A</v>
      </c>
      <c r="AI739" s="140" t="e">
        <f>VLOOKUP(C739,'[1]附件 系统外公开招考机关工作人员专业资格条件'!$H$4:$H$6155,1,0)</f>
        <v>#N/A</v>
      </c>
      <c r="AJ739" s="140" t="e">
        <f>VLOOKUP(D739,'[1]附件 系统外公开招考机关工作人员专业资格条件'!$I$4:$I$6155,1,0)</f>
        <v>#N/A</v>
      </c>
    </row>
    <row r="740" spans="17:36" ht="13.5">
      <c r="Q740" s="171">
        <f t="shared" si="75"/>
        <v>1</v>
      </c>
      <c r="R740" s="172">
        <f t="shared" si="76"/>
        <v>0</v>
      </c>
      <c r="S740" s="140"/>
      <c r="T740" s="140"/>
      <c r="U740" s="140"/>
      <c r="V740" s="173"/>
      <c r="W740" s="140"/>
      <c r="X740" s="140"/>
      <c r="AB740" s="140" t="e">
        <f t="shared" si="77"/>
        <v>#N/A</v>
      </c>
      <c r="AC740" s="140" t="str">
        <f t="shared" si="78"/>
        <v>沈红品20171020</v>
      </c>
      <c r="AD740" s="175" t="s">
        <v>1299</v>
      </c>
      <c r="AE740" s="175" t="s">
        <v>44</v>
      </c>
      <c r="AF740" s="175" t="s">
        <v>428</v>
      </c>
      <c r="AG740" s="175" t="s">
        <v>46</v>
      </c>
      <c r="AH740" s="140" t="e">
        <f t="shared" si="79"/>
        <v>#N/A</v>
      </c>
      <c r="AI740" s="140" t="e">
        <f>VLOOKUP(C740,'[1]附件 系统外公开招考机关工作人员专业资格条件'!$H$4:$H$6155,1,0)</f>
        <v>#N/A</v>
      </c>
      <c r="AJ740" s="140" t="e">
        <f>VLOOKUP(D740,'[1]附件 系统外公开招考机关工作人员专业资格条件'!$I$4:$I$6155,1,0)</f>
        <v>#N/A</v>
      </c>
    </row>
    <row r="741" spans="17:36" ht="13.5">
      <c r="Q741" s="171">
        <f t="shared" si="75"/>
        <v>1</v>
      </c>
      <c r="R741" s="172">
        <f t="shared" si="76"/>
        <v>0</v>
      </c>
      <c r="S741" s="140"/>
      <c r="T741" s="140"/>
      <c r="U741" s="140"/>
      <c r="V741" s="173"/>
      <c r="W741" s="140"/>
      <c r="X741" s="140"/>
      <c r="AB741" s="140" t="e">
        <f t="shared" si="77"/>
        <v>#N/A</v>
      </c>
      <c r="AC741" s="140" t="str">
        <f t="shared" si="78"/>
        <v>周重池20171020</v>
      </c>
      <c r="AD741" s="175" t="s">
        <v>1303</v>
      </c>
      <c r="AE741" s="175" t="s">
        <v>44</v>
      </c>
      <c r="AF741" s="175" t="s">
        <v>428</v>
      </c>
      <c r="AG741" s="175" t="s">
        <v>46</v>
      </c>
      <c r="AH741" s="140" t="e">
        <f t="shared" si="79"/>
        <v>#N/A</v>
      </c>
      <c r="AI741" s="140" t="e">
        <f>VLOOKUP(C741,'[1]附件 系统外公开招考机关工作人员专业资格条件'!$H$4:$H$6155,1,0)</f>
        <v>#N/A</v>
      </c>
      <c r="AJ741" s="140" t="e">
        <f>VLOOKUP(D741,'[1]附件 系统外公开招考机关工作人员专业资格条件'!$I$4:$I$6155,1,0)</f>
        <v>#N/A</v>
      </c>
    </row>
    <row r="742" spans="17:36" ht="13.5">
      <c r="Q742" s="171">
        <f t="shared" si="75"/>
        <v>1</v>
      </c>
      <c r="R742" s="172">
        <f t="shared" si="76"/>
        <v>0</v>
      </c>
      <c r="S742" s="140"/>
      <c r="T742" s="140"/>
      <c r="U742" s="140"/>
      <c r="V742" s="173"/>
      <c r="W742" s="140"/>
      <c r="X742" s="140"/>
      <c r="AB742" s="140" t="e">
        <f t="shared" si="77"/>
        <v>#N/A</v>
      </c>
      <c r="AC742" s="140" t="str">
        <f t="shared" si="78"/>
        <v>袁旺平20171020</v>
      </c>
      <c r="AD742" s="175" t="s">
        <v>379</v>
      </c>
      <c r="AE742" s="175" t="s">
        <v>44</v>
      </c>
      <c r="AF742" s="175" t="s">
        <v>428</v>
      </c>
      <c r="AG742" s="175" t="s">
        <v>46</v>
      </c>
      <c r="AH742" s="140" t="e">
        <f t="shared" si="79"/>
        <v>#N/A</v>
      </c>
      <c r="AI742" s="140" t="e">
        <f>VLOOKUP(C742,'[1]附件 系统外公开招考机关工作人员专业资格条件'!$H$4:$H$6155,1,0)</f>
        <v>#N/A</v>
      </c>
      <c r="AJ742" s="140" t="e">
        <f>VLOOKUP(D742,'[1]附件 系统外公开招考机关工作人员专业资格条件'!$I$4:$I$6155,1,0)</f>
        <v>#N/A</v>
      </c>
    </row>
    <row r="743" spans="17:36" ht="13.5">
      <c r="Q743" s="171">
        <f t="shared" si="75"/>
        <v>1</v>
      </c>
      <c r="R743" s="172">
        <f t="shared" si="76"/>
        <v>0</v>
      </c>
      <c r="S743" s="140"/>
      <c r="T743" s="140"/>
      <c r="U743" s="140"/>
      <c r="V743" s="173"/>
      <c r="W743" s="140"/>
      <c r="X743" s="140"/>
      <c r="AB743" s="140" t="e">
        <f t="shared" si="77"/>
        <v>#N/A</v>
      </c>
      <c r="AC743" s="140" t="str">
        <f t="shared" si="78"/>
        <v>符八生20171020</v>
      </c>
      <c r="AD743" s="175" t="s">
        <v>1304</v>
      </c>
      <c r="AE743" s="175" t="s">
        <v>44</v>
      </c>
      <c r="AF743" s="175" t="s">
        <v>428</v>
      </c>
      <c r="AG743" s="175" t="s">
        <v>46</v>
      </c>
      <c r="AH743" s="140" t="e">
        <f t="shared" si="79"/>
        <v>#N/A</v>
      </c>
      <c r="AI743" s="140" t="e">
        <f>VLOOKUP(C743,'[1]附件 系统外公开招考机关工作人员专业资格条件'!$H$4:$H$6155,1,0)</f>
        <v>#N/A</v>
      </c>
      <c r="AJ743" s="140" t="e">
        <f>VLOOKUP(D743,'[1]附件 系统外公开招考机关工作人员专业资格条件'!$I$4:$I$6155,1,0)</f>
        <v>#N/A</v>
      </c>
    </row>
    <row r="744" spans="17:36" ht="13.5">
      <c r="Q744" s="171">
        <f t="shared" si="75"/>
        <v>1</v>
      </c>
      <c r="R744" s="172">
        <f t="shared" si="76"/>
        <v>0</v>
      </c>
      <c r="S744" s="140"/>
      <c r="T744" s="140"/>
      <c r="U744" s="140"/>
      <c r="V744" s="173"/>
      <c r="W744" s="140"/>
      <c r="X744" s="140"/>
      <c r="AB744" s="140" t="e">
        <f t="shared" si="77"/>
        <v>#N/A</v>
      </c>
      <c r="AC744" s="140" t="str">
        <f t="shared" si="78"/>
        <v>陈五良20171023</v>
      </c>
      <c r="AD744" s="175" t="s">
        <v>372</v>
      </c>
      <c r="AE744" s="175" t="s">
        <v>44</v>
      </c>
      <c r="AF744" s="175" t="s">
        <v>247</v>
      </c>
      <c r="AG744" s="175" t="s">
        <v>46</v>
      </c>
      <c r="AH744" s="140" t="e">
        <f t="shared" si="79"/>
        <v>#N/A</v>
      </c>
      <c r="AI744" s="140" t="e">
        <f>VLOOKUP(C744,'[1]附件 系统外公开招考机关工作人员专业资格条件'!$H$4:$H$6155,1,0)</f>
        <v>#N/A</v>
      </c>
      <c r="AJ744" s="140" t="e">
        <f>VLOOKUP(D744,'[1]附件 系统外公开招考机关工作人员专业资格条件'!$I$4:$I$6155,1,0)</f>
        <v>#N/A</v>
      </c>
    </row>
    <row r="745" spans="17:36" ht="13.5">
      <c r="Q745" s="171">
        <f t="shared" si="75"/>
        <v>1</v>
      </c>
      <c r="R745" s="172">
        <f t="shared" si="76"/>
        <v>0</v>
      </c>
      <c r="S745" s="140"/>
      <c r="T745" s="140"/>
      <c r="U745" s="140"/>
      <c r="V745" s="173"/>
      <c r="W745" s="140"/>
      <c r="X745" s="140"/>
      <c r="AB745" s="140" t="e">
        <f t="shared" si="77"/>
        <v>#N/A</v>
      </c>
      <c r="AC745" s="140" t="str">
        <f t="shared" si="78"/>
        <v>陈松山20171102</v>
      </c>
      <c r="AD745" s="175" t="s">
        <v>1305</v>
      </c>
      <c r="AE745" s="175" t="s">
        <v>44</v>
      </c>
      <c r="AF745" s="175" t="s">
        <v>470</v>
      </c>
      <c r="AG745" s="175" t="s">
        <v>46</v>
      </c>
      <c r="AH745" s="140" t="e">
        <f t="shared" si="79"/>
        <v>#N/A</v>
      </c>
      <c r="AI745" s="140" t="e">
        <f>VLOOKUP(C745,'[1]附件 系统外公开招考机关工作人员专业资格条件'!$H$4:$H$6155,1,0)</f>
        <v>#N/A</v>
      </c>
      <c r="AJ745" s="140" t="e">
        <f>VLOOKUP(D745,'[1]附件 系统外公开招考机关工作人员专业资格条件'!$I$4:$I$6155,1,0)</f>
        <v>#N/A</v>
      </c>
    </row>
    <row r="746" spans="17:36" ht="13.5">
      <c r="Q746" s="171">
        <f t="shared" si="75"/>
        <v>1</v>
      </c>
      <c r="R746" s="172">
        <f t="shared" si="76"/>
        <v>0</v>
      </c>
      <c r="S746" s="140"/>
      <c r="T746" s="140"/>
      <c r="U746" s="140"/>
      <c r="V746" s="173"/>
      <c r="W746" s="140"/>
      <c r="X746" s="140"/>
      <c r="AB746" s="140" t="e">
        <f t="shared" si="77"/>
        <v>#N/A</v>
      </c>
      <c r="AC746" s="140" t="str">
        <f t="shared" si="78"/>
        <v>江小和20171115</v>
      </c>
      <c r="AD746" s="175" t="s">
        <v>1306</v>
      </c>
      <c r="AE746" s="175" t="s">
        <v>44</v>
      </c>
      <c r="AF746" s="175" t="s">
        <v>397</v>
      </c>
      <c r="AG746" s="175" t="s">
        <v>46</v>
      </c>
      <c r="AH746" s="140" t="e">
        <f t="shared" si="79"/>
        <v>#N/A</v>
      </c>
      <c r="AI746" s="140" t="e">
        <f>VLOOKUP(C746,'[1]附件 系统外公开招考机关工作人员专业资格条件'!$H$4:$H$6155,1,0)</f>
        <v>#N/A</v>
      </c>
      <c r="AJ746" s="140" t="e">
        <f>VLOOKUP(D746,'[1]附件 系统外公开招考机关工作人员专业资格条件'!$I$4:$I$6155,1,0)</f>
        <v>#N/A</v>
      </c>
    </row>
    <row r="747" spans="17:36" ht="13.5">
      <c r="Q747" s="171">
        <f t="shared" si="75"/>
        <v>1</v>
      </c>
      <c r="R747" s="172">
        <f t="shared" si="76"/>
        <v>0</v>
      </c>
      <c r="S747" s="140"/>
      <c r="T747" s="140"/>
      <c r="U747" s="140"/>
      <c r="V747" s="173"/>
      <c r="W747" s="140"/>
      <c r="X747" s="140"/>
      <c r="AB747" s="140" t="e">
        <f t="shared" si="77"/>
        <v>#N/A</v>
      </c>
      <c r="AC747" s="140" t="str">
        <f t="shared" si="78"/>
        <v>李国庆20171119</v>
      </c>
      <c r="AD747" s="175" t="s">
        <v>412</v>
      </c>
      <c r="AE747" s="175" t="s">
        <v>122</v>
      </c>
      <c r="AF747" s="175" t="s">
        <v>1066</v>
      </c>
      <c r="AG747" s="175" t="s">
        <v>46</v>
      </c>
      <c r="AH747" s="140" t="e">
        <f t="shared" si="79"/>
        <v>#N/A</v>
      </c>
      <c r="AI747" s="140" t="e">
        <f>VLOOKUP(C747,'[1]附件 系统外公开招考机关工作人员专业资格条件'!$H$4:$H$6155,1,0)</f>
        <v>#N/A</v>
      </c>
      <c r="AJ747" s="140" t="e">
        <f>VLOOKUP(D747,'[1]附件 系统外公开招考机关工作人员专业资格条件'!$I$4:$I$6155,1,0)</f>
        <v>#N/A</v>
      </c>
    </row>
    <row r="748" spans="17:36" ht="13.5">
      <c r="Q748" s="171">
        <f t="shared" si="75"/>
        <v>1</v>
      </c>
      <c r="R748" s="172">
        <f t="shared" si="76"/>
        <v>0</v>
      </c>
      <c r="S748" s="140"/>
      <c r="T748" s="140"/>
      <c r="U748" s="140"/>
      <c r="V748" s="173"/>
      <c r="W748" s="140"/>
      <c r="X748" s="140"/>
      <c r="AB748" s="140" t="e">
        <f t="shared" si="77"/>
        <v>#N/A</v>
      </c>
      <c r="AC748" s="140" t="str">
        <f t="shared" si="78"/>
        <v>董昌纯20171119</v>
      </c>
      <c r="AD748" s="175" t="s">
        <v>394</v>
      </c>
      <c r="AE748" s="175" t="s">
        <v>122</v>
      </c>
      <c r="AF748" s="175" t="s">
        <v>1066</v>
      </c>
      <c r="AG748" s="175" t="s">
        <v>46</v>
      </c>
      <c r="AH748" s="140" t="e">
        <f t="shared" si="79"/>
        <v>#N/A</v>
      </c>
      <c r="AI748" s="140" t="e">
        <f>VLOOKUP(C748,'[1]附件 系统外公开招考机关工作人员专业资格条件'!$H$4:$H$6155,1,0)</f>
        <v>#N/A</v>
      </c>
      <c r="AJ748" s="140" t="e">
        <f>VLOOKUP(D748,'[1]附件 系统外公开招考机关工作人员专业资格条件'!$I$4:$I$6155,1,0)</f>
        <v>#N/A</v>
      </c>
    </row>
    <row r="749" spans="17:36" ht="13.5">
      <c r="Q749" s="171">
        <f t="shared" si="75"/>
        <v>1</v>
      </c>
      <c r="R749" s="172">
        <f t="shared" si="76"/>
        <v>0</v>
      </c>
      <c r="S749" s="140"/>
      <c r="T749" s="140"/>
      <c r="U749" s="140"/>
      <c r="V749" s="173"/>
      <c r="W749" s="140"/>
      <c r="X749" s="140"/>
      <c r="AB749" s="140" t="e">
        <f t="shared" si="77"/>
        <v>#N/A</v>
      </c>
      <c r="AC749" s="140" t="str">
        <f t="shared" si="78"/>
        <v>陈芝亿20171120</v>
      </c>
      <c r="AD749" s="175" t="s">
        <v>1307</v>
      </c>
      <c r="AE749" s="175" t="s">
        <v>122</v>
      </c>
      <c r="AF749" s="175" t="s">
        <v>137</v>
      </c>
      <c r="AG749" s="175" t="s">
        <v>46</v>
      </c>
      <c r="AH749" s="140" t="e">
        <f t="shared" si="79"/>
        <v>#N/A</v>
      </c>
      <c r="AI749" s="140" t="e">
        <f>VLOOKUP(C749,'[1]附件 系统外公开招考机关工作人员专业资格条件'!$H$4:$H$6155,1,0)</f>
        <v>#N/A</v>
      </c>
      <c r="AJ749" s="140" t="e">
        <f>VLOOKUP(D749,'[1]附件 系统外公开招考机关工作人员专业资格条件'!$I$4:$I$6155,1,0)</f>
        <v>#N/A</v>
      </c>
    </row>
    <row r="750" spans="17:36" ht="13.5">
      <c r="Q750" s="171">
        <f t="shared" si="75"/>
        <v>1</v>
      </c>
      <c r="R750" s="172">
        <f t="shared" si="76"/>
        <v>0</v>
      </c>
      <c r="S750" s="140"/>
      <c r="T750" s="140"/>
      <c r="U750" s="140"/>
      <c r="V750" s="173"/>
      <c r="W750" s="140"/>
      <c r="X750" s="140"/>
      <c r="AB750" s="140" t="e">
        <f t="shared" si="77"/>
        <v>#N/A</v>
      </c>
      <c r="AC750" s="140" t="str">
        <f t="shared" si="78"/>
        <v>江炎姣20171120</v>
      </c>
      <c r="AD750" s="175" t="s">
        <v>376</v>
      </c>
      <c r="AE750" s="175" t="s">
        <v>122</v>
      </c>
      <c r="AF750" s="175" t="s">
        <v>137</v>
      </c>
      <c r="AG750" s="175" t="s">
        <v>46</v>
      </c>
      <c r="AH750" s="140" t="e">
        <f t="shared" si="79"/>
        <v>#N/A</v>
      </c>
      <c r="AI750" s="140" t="e">
        <f>VLOOKUP(C750,'[1]附件 系统外公开招考机关工作人员专业资格条件'!$H$4:$H$6155,1,0)</f>
        <v>#N/A</v>
      </c>
      <c r="AJ750" s="140" t="e">
        <f>VLOOKUP(D750,'[1]附件 系统外公开招考机关工作人员专业资格条件'!$I$4:$I$6155,1,0)</f>
        <v>#N/A</v>
      </c>
    </row>
    <row r="751" spans="17:36" ht="13.5">
      <c r="Q751" s="171">
        <f t="shared" si="75"/>
        <v>1</v>
      </c>
      <c r="R751" s="172">
        <f t="shared" si="76"/>
        <v>0</v>
      </c>
      <c r="S751" s="140"/>
      <c r="T751" s="140"/>
      <c r="U751" s="140"/>
      <c r="V751" s="173"/>
      <c r="W751" s="140"/>
      <c r="X751" s="140"/>
      <c r="AB751" s="140" t="e">
        <f t="shared" si="77"/>
        <v>#N/A</v>
      </c>
      <c r="AC751" s="140" t="str">
        <f t="shared" si="78"/>
        <v>郭章桂20171121</v>
      </c>
      <c r="AD751" s="175" t="s">
        <v>1308</v>
      </c>
      <c r="AE751" s="175" t="s">
        <v>122</v>
      </c>
      <c r="AF751" s="175" t="s">
        <v>761</v>
      </c>
      <c r="AG751" s="175" t="s">
        <v>46</v>
      </c>
      <c r="AH751" s="140" t="e">
        <f t="shared" si="79"/>
        <v>#N/A</v>
      </c>
      <c r="AI751" s="140" t="e">
        <f>VLOOKUP(C751,'[1]附件 系统外公开招考机关工作人员专业资格条件'!$H$4:$H$6155,1,0)</f>
        <v>#N/A</v>
      </c>
      <c r="AJ751" s="140" t="e">
        <f>VLOOKUP(D751,'[1]附件 系统外公开招考机关工作人员专业资格条件'!$I$4:$I$6155,1,0)</f>
        <v>#N/A</v>
      </c>
    </row>
    <row r="752" spans="17:36" ht="13.5">
      <c r="Q752" s="171">
        <f t="shared" si="75"/>
        <v>1</v>
      </c>
      <c r="R752" s="172">
        <f t="shared" si="76"/>
        <v>0</v>
      </c>
      <c r="S752" s="140"/>
      <c r="T752" s="140"/>
      <c r="U752" s="140"/>
      <c r="V752" s="173"/>
      <c r="W752" s="140"/>
      <c r="X752" s="140"/>
      <c r="AB752" s="140" t="e">
        <f t="shared" si="77"/>
        <v>#N/A</v>
      </c>
      <c r="AC752" s="140" t="str">
        <f t="shared" si="78"/>
        <v>龙典20190507</v>
      </c>
      <c r="AD752" s="175" t="s">
        <v>344</v>
      </c>
      <c r="AE752" s="175" t="s">
        <v>44</v>
      </c>
      <c r="AF752" s="175" t="s">
        <v>1309</v>
      </c>
      <c r="AG752" s="175" t="s">
        <v>46</v>
      </c>
      <c r="AH752" s="140" t="e">
        <f t="shared" si="79"/>
        <v>#N/A</v>
      </c>
      <c r="AI752" s="140" t="e">
        <f>VLOOKUP(C752,'[1]附件 系统外公开招考机关工作人员专业资格条件'!$H$4:$H$6155,1,0)</f>
        <v>#N/A</v>
      </c>
      <c r="AJ752" s="140" t="e">
        <f>VLOOKUP(D752,'[1]附件 系统外公开招考机关工作人员专业资格条件'!$I$4:$I$6155,1,0)</f>
        <v>#N/A</v>
      </c>
    </row>
    <row r="753" spans="17:36" ht="13.5">
      <c r="Q753" s="171">
        <f t="shared" si="75"/>
        <v>1</v>
      </c>
      <c r="R753" s="172">
        <f t="shared" si="76"/>
        <v>0</v>
      </c>
      <c r="S753" s="140"/>
      <c r="T753" s="140"/>
      <c r="U753" s="140"/>
      <c r="V753" s="173"/>
      <c r="W753" s="140"/>
      <c r="X753" s="140"/>
      <c r="AB753" s="140" t="e">
        <f t="shared" si="77"/>
        <v>#N/A</v>
      </c>
      <c r="AC753" s="140" t="str">
        <f t="shared" si="78"/>
        <v>赵宏伍20190508</v>
      </c>
      <c r="AD753" s="175" t="s">
        <v>350</v>
      </c>
      <c r="AE753" s="175" t="s">
        <v>44</v>
      </c>
      <c r="AF753" s="175" t="s">
        <v>1310</v>
      </c>
      <c r="AG753" s="175" t="s">
        <v>46</v>
      </c>
      <c r="AH753" s="140" t="e">
        <f t="shared" si="79"/>
        <v>#N/A</v>
      </c>
      <c r="AI753" s="140" t="e">
        <f>VLOOKUP(C753,'[1]附件 系统外公开招考机关工作人员专业资格条件'!$H$4:$H$6155,1,0)</f>
        <v>#N/A</v>
      </c>
      <c r="AJ753" s="140" t="e">
        <f>VLOOKUP(D753,'[1]附件 系统外公开招考机关工作人员专业资格条件'!$I$4:$I$6155,1,0)</f>
        <v>#N/A</v>
      </c>
    </row>
    <row r="754" spans="17:36" ht="13.5">
      <c r="Q754" s="171">
        <f t="shared" si="75"/>
        <v>1</v>
      </c>
      <c r="R754" s="172">
        <f t="shared" si="76"/>
        <v>0</v>
      </c>
      <c r="S754" s="140"/>
      <c r="T754" s="140"/>
      <c r="U754" s="140"/>
      <c r="V754" s="173"/>
      <c r="W754" s="140"/>
      <c r="X754" s="140"/>
      <c r="AB754" s="140" t="e">
        <f t="shared" si="77"/>
        <v>#N/A</v>
      </c>
      <c r="AC754" s="140" t="str">
        <f t="shared" si="78"/>
        <v>钟山20161123</v>
      </c>
      <c r="AD754" s="175" t="s">
        <v>1311</v>
      </c>
      <c r="AE754" s="175" t="s">
        <v>44</v>
      </c>
      <c r="AF754" s="175" t="s">
        <v>878</v>
      </c>
      <c r="AG754" s="175" t="s">
        <v>42</v>
      </c>
      <c r="AH754" s="140" t="e">
        <f t="shared" si="79"/>
        <v>#N/A</v>
      </c>
      <c r="AI754" s="140" t="e">
        <f>VLOOKUP(C754,'[1]附件 系统外公开招考机关工作人员专业资格条件'!$H$4:$H$6155,1,0)</f>
        <v>#N/A</v>
      </c>
      <c r="AJ754" s="140" t="e">
        <f>VLOOKUP(D754,'[1]附件 系统外公开招考机关工作人员专业资格条件'!$I$4:$I$6155,1,0)</f>
        <v>#N/A</v>
      </c>
    </row>
    <row r="755" spans="17:36" ht="13.5">
      <c r="Q755" s="171">
        <f t="shared" si="75"/>
        <v>1</v>
      </c>
      <c r="R755" s="172">
        <f t="shared" si="76"/>
        <v>0</v>
      </c>
      <c r="S755" s="140"/>
      <c r="T755" s="140"/>
      <c r="U755" s="140"/>
      <c r="V755" s="173"/>
      <c r="W755" s="140"/>
      <c r="X755" s="140"/>
      <c r="AB755" s="140" t="e">
        <f t="shared" si="77"/>
        <v>#N/A</v>
      </c>
      <c r="AC755" s="140" t="str">
        <f t="shared" si="78"/>
        <v>陈明祥20161129</v>
      </c>
      <c r="AD755" s="175" t="s">
        <v>1312</v>
      </c>
      <c r="AE755" s="175" t="s">
        <v>44</v>
      </c>
      <c r="AF755" s="175" t="s">
        <v>1118</v>
      </c>
      <c r="AG755" s="175" t="s">
        <v>42</v>
      </c>
      <c r="AH755" s="140" t="e">
        <f t="shared" si="79"/>
        <v>#N/A</v>
      </c>
      <c r="AI755" s="140" t="e">
        <f>VLOOKUP(C755,'[1]附件 系统外公开招考机关工作人员专业资格条件'!$H$4:$H$6155,1,0)</f>
        <v>#N/A</v>
      </c>
      <c r="AJ755" s="140" t="e">
        <f>VLOOKUP(D755,'[1]附件 系统外公开招考机关工作人员专业资格条件'!$I$4:$I$6155,1,0)</f>
        <v>#N/A</v>
      </c>
    </row>
    <row r="756" spans="17:36" ht="13.5">
      <c r="Q756" s="171">
        <f t="shared" si="75"/>
        <v>1</v>
      </c>
      <c r="R756" s="172">
        <f t="shared" si="76"/>
        <v>0</v>
      </c>
      <c r="S756" s="140"/>
      <c r="T756" s="140"/>
      <c r="U756" s="140"/>
      <c r="V756" s="173"/>
      <c r="W756" s="140"/>
      <c r="X756" s="140"/>
      <c r="AB756" s="140" t="e">
        <f t="shared" si="77"/>
        <v>#N/A</v>
      </c>
      <c r="AC756" s="140" t="str">
        <f t="shared" si="78"/>
        <v>肖秋红20171031</v>
      </c>
      <c r="AD756" s="175" t="s">
        <v>1313</v>
      </c>
      <c r="AE756" s="175" t="s">
        <v>44</v>
      </c>
      <c r="AF756" s="175" t="s">
        <v>268</v>
      </c>
      <c r="AG756" s="175" t="s">
        <v>46</v>
      </c>
      <c r="AH756" s="140" t="e">
        <f t="shared" si="79"/>
        <v>#N/A</v>
      </c>
      <c r="AI756" s="140" t="e">
        <f>VLOOKUP(C756,'[1]附件 系统外公开招考机关工作人员专业资格条件'!$H$4:$H$6155,1,0)</f>
        <v>#N/A</v>
      </c>
      <c r="AJ756" s="140" t="e">
        <f>VLOOKUP(D756,'[1]附件 系统外公开招考机关工作人员专业资格条件'!$I$4:$I$6155,1,0)</f>
        <v>#N/A</v>
      </c>
    </row>
    <row r="757" spans="17:36" ht="13.5">
      <c r="Q757" s="171">
        <f t="shared" si="75"/>
        <v>1</v>
      </c>
      <c r="R757" s="172">
        <f t="shared" si="76"/>
        <v>0</v>
      </c>
      <c r="S757" s="140"/>
      <c r="T757" s="140"/>
      <c r="U757" s="140"/>
      <c r="V757" s="173"/>
      <c r="W757" s="140"/>
      <c r="X757" s="140"/>
      <c r="AB757" s="140" t="e">
        <f t="shared" si="77"/>
        <v>#N/A</v>
      </c>
      <c r="AC757" s="140" t="str">
        <f t="shared" si="78"/>
        <v>沈梦秋20171031</v>
      </c>
      <c r="AD757" s="175" t="s">
        <v>1314</v>
      </c>
      <c r="AE757" s="175" t="s">
        <v>44</v>
      </c>
      <c r="AF757" s="175" t="s">
        <v>268</v>
      </c>
      <c r="AG757" s="175" t="s">
        <v>46</v>
      </c>
      <c r="AH757" s="140" t="e">
        <f t="shared" si="79"/>
        <v>#N/A</v>
      </c>
      <c r="AI757" s="140" t="e">
        <f>VLOOKUP(C757,'[1]附件 系统外公开招考机关工作人员专业资格条件'!$H$4:$H$6155,1,0)</f>
        <v>#N/A</v>
      </c>
      <c r="AJ757" s="140" t="e">
        <f>VLOOKUP(D757,'[1]附件 系统外公开招考机关工作人员专业资格条件'!$I$4:$I$6155,1,0)</f>
        <v>#N/A</v>
      </c>
    </row>
    <row r="758" spans="17:36" ht="13.5">
      <c r="Q758" s="171">
        <f t="shared" si="75"/>
        <v>1</v>
      </c>
      <c r="R758" s="172">
        <f t="shared" si="76"/>
        <v>0</v>
      </c>
      <c r="S758" s="140"/>
      <c r="T758" s="140"/>
      <c r="U758" s="140"/>
      <c r="V758" s="173"/>
      <c r="W758" s="140"/>
      <c r="X758" s="140"/>
      <c r="AB758" s="140" t="e">
        <f t="shared" si="77"/>
        <v>#N/A</v>
      </c>
      <c r="AC758" s="140" t="str">
        <f t="shared" si="78"/>
        <v>文斌20171031</v>
      </c>
      <c r="AD758" s="175" t="s">
        <v>1315</v>
      </c>
      <c r="AE758" s="175" t="s">
        <v>44</v>
      </c>
      <c r="AF758" s="175" t="s">
        <v>268</v>
      </c>
      <c r="AG758" s="175" t="s">
        <v>46</v>
      </c>
      <c r="AH758" s="140" t="e">
        <f t="shared" si="79"/>
        <v>#N/A</v>
      </c>
      <c r="AI758" s="140" t="e">
        <f>VLOOKUP(C758,'[1]附件 系统外公开招考机关工作人员专业资格条件'!$H$4:$H$6155,1,0)</f>
        <v>#N/A</v>
      </c>
      <c r="AJ758" s="140" t="e">
        <f>VLOOKUP(D758,'[1]附件 系统外公开招考机关工作人员专业资格条件'!$I$4:$I$6155,1,0)</f>
        <v>#N/A</v>
      </c>
    </row>
    <row r="759" spans="17:36" ht="13.5">
      <c r="Q759" s="171">
        <f t="shared" si="75"/>
        <v>1</v>
      </c>
      <c r="R759" s="172">
        <f t="shared" si="76"/>
        <v>0</v>
      </c>
      <c r="S759" s="140"/>
      <c r="T759" s="140"/>
      <c r="U759" s="140"/>
      <c r="V759" s="173"/>
      <c r="W759" s="140"/>
      <c r="X759" s="140"/>
      <c r="AB759" s="140" t="e">
        <f t="shared" si="77"/>
        <v>#N/A</v>
      </c>
      <c r="AC759" s="140" t="str">
        <f t="shared" si="78"/>
        <v>蔡益明20170829</v>
      </c>
      <c r="AD759" s="175" t="s">
        <v>1316</v>
      </c>
      <c r="AE759" s="175" t="s">
        <v>44</v>
      </c>
      <c r="AF759" s="175" t="s">
        <v>1317</v>
      </c>
      <c r="AG759" s="175" t="s">
        <v>42</v>
      </c>
      <c r="AH759" s="140" t="e">
        <f t="shared" si="79"/>
        <v>#N/A</v>
      </c>
      <c r="AI759" s="140" t="e">
        <f>VLOOKUP(C759,'[1]附件 系统外公开招考机关工作人员专业资格条件'!$H$4:$H$6155,1,0)</f>
        <v>#N/A</v>
      </c>
      <c r="AJ759" s="140" t="e">
        <f>VLOOKUP(D759,'[1]附件 系统外公开招考机关工作人员专业资格条件'!$I$4:$I$6155,1,0)</f>
        <v>#N/A</v>
      </c>
    </row>
    <row r="760" spans="17:36" ht="13.5">
      <c r="Q760" s="171">
        <f t="shared" si="75"/>
        <v>1</v>
      </c>
      <c r="R760" s="172">
        <f t="shared" si="76"/>
        <v>0</v>
      </c>
      <c r="S760" s="140"/>
      <c r="T760" s="140"/>
      <c r="U760" s="140"/>
      <c r="V760" s="173"/>
      <c r="W760" s="140"/>
      <c r="X760" s="140"/>
      <c r="AB760" s="140" t="e">
        <f t="shared" si="77"/>
        <v>#N/A</v>
      </c>
      <c r="AC760" s="140" t="str">
        <f t="shared" si="78"/>
        <v>龚熊兵20170830</v>
      </c>
      <c r="AD760" s="175" t="s">
        <v>1318</v>
      </c>
      <c r="AE760" s="175" t="s">
        <v>44</v>
      </c>
      <c r="AF760" s="175" t="s">
        <v>1243</v>
      </c>
      <c r="AG760" s="175" t="s">
        <v>46</v>
      </c>
      <c r="AH760" s="140" t="e">
        <f t="shared" si="79"/>
        <v>#N/A</v>
      </c>
      <c r="AI760" s="140" t="e">
        <f>VLOOKUP(C760,'[1]附件 系统外公开招考机关工作人员专业资格条件'!$H$4:$H$6155,1,0)</f>
        <v>#N/A</v>
      </c>
      <c r="AJ760" s="140" t="e">
        <f>VLOOKUP(D760,'[1]附件 系统外公开招考机关工作人员专业资格条件'!$I$4:$I$6155,1,0)</f>
        <v>#N/A</v>
      </c>
    </row>
    <row r="761" spans="17:36" ht="13.5">
      <c r="Q761" s="171">
        <f t="shared" si="75"/>
        <v>1</v>
      </c>
      <c r="R761" s="172">
        <f t="shared" si="76"/>
        <v>0</v>
      </c>
      <c r="S761" s="140"/>
      <c r="T761" s="140"/>
      <c r="U761" s="140"/>
      <c r="V761" s="173"/>
      <c r="W761" s="140"/>
      <c r="X761" s="140"/>
      <c r="AB761" s="140" t="e">
        <f t="shared" si="77"/>
        <v>#N/A</v>
      </c>
      <c r="AC761" s="140" t="str">
        <f t="shared" si="78"/>
        <v>王再强20170927</v>
      </c>
      <c r="AD761" s="175" t="s">
        <v>1319</v>
      </c>
      <c r="AE761" s="175" t="s">
        <v>44</v>
      </c>
      <c r="AF761" s="175" t="s">
        <v>1320</v>
      </c>
      <c r="AG761" s="175" t="s">
        <v>46</v>
      </c>
      <c r="AH761" s="140" t="e">
        <f t="shared" si="79"/>
        <v>#N/A</v>
      </c>
      <c r="AI761" s="140" t="e">
        <f>VLOOKUP(C761,'[1]附件 系统外公开招考机关工作人员专业资格条件'!$H$4:$H$6155,1,0)</f>
        <v>#N/A</v>
      </c>
      <c r="AJ761" s="140" t="e">
        <f>VLOOKUP(D761,'[1]附件 系统外公开招考机关工作人员专业资格条件'!$I$4:$I$6155,1,0)</f>
        <v>#N/A</v>
      </c>
    </row>
    <row r="762" spans="17:36" ht="13.5">
      <c r="Q762" s="171">
        <f t="shared" si="75"/>
        <v>1</v>
      </c>
      <c r="R762" s="172">
        <f t="shared" si="76"/>
        <v>0</v>
      </c>
      <c r="S762" s="140"/>
      <c r="T762" s="140"/>
      <c r="U762" s="140"/>
      <c r="V762" s="173"/>
      <c r="W762" s="140"/>
      <c r="X762" s="140"/>
      <c r="AB762" s="140" t="e">
        <f t="shared" si="77"/>
        <v>#N/A</v>
      </c>
      <c r="AC762" s="140" t="str">
        <f t="shared" si="78"/>
        <v>白铁枚20190202</v>
      </c>
      <c r="AD762" s="175" t="s">
        <v>337</v>
      </c>
      <c r="AE762" s="175" t="s">
        <v>122</v>
      </c>
      <c r="AF762" s="175" t="s">
        <v>1321</v>
      </c>
      <c r="AG762" s="175" t="s">
        <v>42</v>
      </c>
      <c r="AH762" s="140" t="e">
        <f t="shared" si="79"/>
        <v>#N/A</v>
      </c>
      <c r="AI762" s="140" t="e">
        <f>VLOOKUP(C762,'[1]附件 系统外公开招考机关工作人员专业资格条件'!$H$4:$H$6155,1,0)</f>
        <v>#N/A</v>
      </c>
      <c r="AJ762" s="140" t="e">
        <f>VLOOKUP(D762,'[1]附件 系统外公开招考机关工作人员专业资格条件'!$I$4:$I$6155,1,0)</f>
        <v>#N/A</v>
      </c>
    </row>
    <row r="763" spans="17:36" ht="13.5">
      <c r="Q763" s="171">
        <f t="shared" si="75"/>
        <v>1</v>
      </c>
      <c r="R763" s="172">
        <f t="shared" si="76"/>
        <v>0</v>
      </c>
      <c r="S763" s="140"/>
      <c r="T763" s="140"/>
      <c r="U763" s="140"/>
      <c r="V763" s="173"/>
      <c r="W763" s="140"/>
      <c r="X763" s="140"/>
      <c r="AB763" s="140" t="e">
        <f t="shared" si="77"/>
        <v>#N/A</v>
      </c>
      <c r="AC763" s="140" t="str">
        <f t="shared" si="78"/>
        <v>方君兰20190719</v>
      </c>
      <c r="AD763" s="175" t="s">
        <v>434</v>
      </c>
      <c r="AE763" s="175" t="s">
        <v>44</v>
      </c>
      <c r="AF763" s="175" t="s">
        <v>1322</v>
      </c>
      <c r="AG763" s="175" t="s">
        <v>46</v>
      </c>
      <c r="AH763" s="140" t="e">
        <f t="shared" si="79"/>
        <v>#N/A</v>
      </c>
      <c r="AI763" s="140" t="e">
        <f>VLOOKUP(C763,'[1]附件 系统外公开招考机关工作人员专业资格条件'!$H$4:$H$6155,1,0)</f>
        <v>#N/A</v>
      </c>
      <c r="AJ763" s="140" t="e">
        <f>VLOOKUP(D763,'[1]附件 系统外公开招考机关工作人员专业资格条件'!$I$4:$I$6155,1,0)</f>
        <v>#N/A</v>
      </c>
    </row>
    <row r="764" spans="17:36" ht="13.5">
      <c r="Q764" s="171">
        <f t="shared" si="75"/>
        <v>1</v>
      </c>
      <c r="R764" s="172">
        <f t="shared" si="76"/>
        <v>0</v>
      </c>
      <c r="S764" s="140"/>
      <c r="T764" s="140"/>
      <c r="U764" s="140"/>
      <c r="V764" s="173"/>
      <c r="W764" s="140"/>
      <c r="X764" s="140"/>
      <c r="AB764" s="140" t="e">
        <f t="shared" si="77"/>
        <v>#N/A</v>
      </c>
      <c r="AC764" s="140" t="str">
        <f t="shared" si="78"/>
        <v>白铁枚20161118</v>
      </c>
      <c r="AD764" s="175" t="s">
        <v>337</v>
      </c>
      <c r="AE764" s="175" t="s">
        <v>715</v>
      </c>
      <c r="AF764" s="175" t="s">
        <v>237</v>
      </c>
      <c r="AG764" s="175" t="s">
        <v>42</v>
      </c>
      <c r="AH764" s="140" t="e">
        <f t="shared" si="79"/>
        <v>#N/A</v>
      </c>
      <c r="AI764" s="140" t="e">
        <f>VLOOKUP(C764,'[1]附件 系统外公开招考机关工作人员专业资格条件'!$H$4:$H$6155,1,0)</f>
        <v>#N/A</v>
      </c>
      <c r="AJ764" s="140" t="e">
        <f>VLOOKUP(D764,'[1]附件 系统外公开招考机关工作人员专业资格条件'!$I$4:$I$6155,1,0)</f>
        <v>#N/A</v>
      </c>
    </row>
    <row r="765" spans="17:36" ht="13.5">
      <c r="Q765" s="171">
        <f t="shared" si="75"/>
        <v>1</v>
      </c>
      <c r="R765" s="172">
        <f t="shared" si="76"/>
        <v>0</v>
      </c>
      <c r="S765" s="140"/>
      <c r="T765" s="140"/>
      <c r="U765" s="140"/>
      <c r="V765" s="173"/>
      <c r="W765" s="140"/>
      <c r="X765" s="140"/>
      <c r="AB765" s="140" t="e">
        <f t="shared" si="77"/>
        <v>#N/A</v>
      </c>
      <c r="AC765" s="140" t="str">
        <f t="shared" si="78"/>
        <v>李伏初20161118</v>
      </c>
      <c r="AD765" s="175" t="s">
        <v>1323</v>
      </c>
      <c r="AE765" s="175" t="s">
        <v>122</v>
      </c>
      <c r="AF765" s="175" t="s">
        <v>237</v>
      </c>
      <c r="AG765" s="175" t="s">
        <v>42</v>
      </c>
      <c r="AH765" s="140" t="e">
        <f t="shared" si="79"/>
        <v>#N/A</v>
      </c>
      <c r="AI765" s="140" t="e">
        <f>VLOOKUP(C765,'[1]附件 系统外公开招考机关工作人员专业资格条件'!$H$4:$H$6155,1,0)</f>
        <v>#N/A</v>
      </c>
      <c r="AJ765" s="140" t="e">
        <f>VLOOKUP(D765,'[1]附件 系统外公开招考机关工作人员专业资格条件'!$I$4:$I$6155,1,0)</f>
        <v>#N/A</v>
      </c>
    </row>
    <row r="766" spans="17:36" ht="13.5">
      <c r="Q766" s="171">
        <f t="shared" si="75"/>
        <v>1</v>
      </c>
      <c r="R766" s="172">
        <f t="shared" si="76"/>
        <v>0</v>
      </c>
      <c r="S766" s="140"/>
      <c r="T766" s="140"/>
      <c r="U766" s="140"/>
      <c r="V766" s="173"/>
      <c r="W766" s="140"/>
      <c r="X766" s="140"/>
      <c r="AB766" s="140" t="e">
        <f t="shared" si="77"/>
        <v>#N/A</v>
      </c>
      <c r="AC766" s="140" t="str">
        <f t="shared" si="78"/>
        <v>余立新20161118</v>
      </c>
      <c r="AD766" s="175" t="s">
        <v>1324</v>
      </c>
      <c r="AE766" s="175" t="s">
        <v>122</v>
      </c>
      <c r="AF766" s="175" t="s">
        <v>237</v>
      </c>
      <c r="AG766" s="175" t="s">
        <v>42</v>
      </c>
      <c r="AH766" s="140" t="e">
        <f t="shared" si="79"/>
        <v>#N/A</v>
      </c>
      <c r="AI766" s="140" t="e">
        <f>VLOOKUP(C766,'[1]附件 系统外公开招考机关工作人员专业资格条件'!$H$4:$H$6155,1,0)</f>
        <v>#N/A</v>
      </c>
      <c r="AJ766" s="140" t="e">
        <f>VLOOKUP(D766,'[1]附件 系统外公开招考机关工作人员专业资格条件'!$I$4:$I$6155,1,0)</f>
        <v>#N/A</v>
      </c>
    </row>
    <row r="767" spans="17:36" ht="13.5">
      <c r="Q767" s="171">
        <f t="shared" si="75"/>
        <v>1</v>
      </c>
      <c r="R767" s="172">
        <f t="shared" si="76"/>
        <v>0</v>
      </c>
      <c r="S767" s="140"/>
      <c r="T767" s="140"/>
      <c r="U767" s="140"/>
      <c r="V767" s="173"/>
      <c r="W767" s="140"/>
      <c r="X767" s="140"/>
      <c r="AB767" s="140" t="e">
        <f t="shared" si="77"/>
        <v>#N/A</v>
      </c>
      <c r="AC767" s="140" t="str">
        <f t="shared" si="78"/>
        <v>周定学20161118</v>
      </c>
      <c r="AD767" s="175" t="s">
        <v>1325</v>
      </c>
      <c r="AE767" s="175" t="s">
        <v>715</v>
      </c>
      <c r="AF767" s="175" t="s">
        <v>237</v>
      </c>
      <c r="AG767" s="175" t="s">
        <v>42</v>
      </c>
      <c r="AH767" s="140" t="e">
        <f t="shared" si="79"/>
        <v>#N/A</v>
      </c>
      <c r="AI767" s="140" t="e">
        <f>VLOOKUP(C767,'[1]附件 系统外公开招考机关工作人员专业资格条件'!$H$4:$H$6155,1,0)</f>
        <v>#N/A</v>
      </c>
      <c r="AJ767" s="140" t="e">
        <f>VLOOKUP(D767,'[1]附件 系统外公开招考机关工作人员专业资格条件'!$I$4:$I$6155,1,0)</f>
        <v>#N/A</v>
      </c>
    </row>
    <row r="768" spans="17:36" ht="13.5">
      <c r="Q768" s="171">
        <f aca="true" t="shared" si="80" ref="Q768:Q831">J768-I768+1</f>
        <v>1</v>
      </c>
      <c r="R768" s="172">
        <f aca="true" t="shared" si="81" ref="R768:R831">E768*K768*L768/36500</f>
        <v>0</v>
      </c>
      <c r="S768" s="140"/>
      <c r="T768" s="140"/>
      <c r="U768" s="140"/>
      <c r="V768" s="173"/>
      <c r="W768" s="140"/>
      <c r="X768" s="140"/>
      <c r="AB768" s="140" t="e">
        <f aca="true" t="shared" si="82" ref="AB768:AB831">VLOOKUP(AA768,AC768:AE1625,3,0)</f>
        <v>#N/A</v>
      </c>
      <c r="AC768" s="140" t="str">
        <f aca="true" t="shared" si="83" ref="AC768:AC831">AD768&amp;AF768</f>
        <v>雷菊香20161118</v>
      </c>
      <c r="AD768" s="175" t="s">
        <v>1326</v>
      </c>
      <c r="AE768" s="175" t="s">
        <v>122</v>
      </c>
      <c r="AF768" s="175" t="s">
        <v>237</v>
      </c>
      <c r="AG768" s="175" t="s">
        <v>42</v>
      </c>
      <c r="AH768" s="140" t="e">
        <f aca="true" t="shared" si="84" ref="AH768:AH831">VLOOKUP(AA768,AC768:AG1625,5,0)</f>
        <v>#N/A</v>
      </c>
      <c r="AI768" s="140" t="e">
        <f>VLOOKUP(C768,'[1]附件 系统外公开招考机关工作人员专业资格条件'!$H$4:$H$6155,1,0)</f>
        <v>#N/A</v>
      </c>
      <c r="AJ768" s="140" t="e">
        <f>VLOOKUP(D768,'[1]附件 系统外公开招考机关工作人员专业资格条件'!$I$4:$I$6155,1,0)</f>
        <v>#N/A</v>
      </c>
    </row>
    <row r="769" spans="17:36" ht="13.5">
      <c r="Q769" s="171">
        <f t="shared" si="80"/>
        <v>1</v>
      </c>
      <c r="R769" s="172">
        <f t="shared" si="81"/>
        <v>0</v>
      </c>
      <c r="S769" s="140"/>
      <c r="T769" s="140"/>
      <c r="U769" s="140"/>
      <c r="V769" s="173"/>
      <c r="W769" s="140"/>
      <c r="X769" s="140"/>
      <c r="AB769" s="140" t="e">
        <f t="shared" si="82"/>
        <v>#N/A</v>
      </c>
      <c r="AC769" s="140" t="str">
        <f t="shared" si="83"/>
        <v>王斌20170831</v>
      </c>
      <c r="AD769" s="175" t="s">
        <v>1327</v>
      </c>
      <c r="AE769" s="175" t="s">
        <v>122</v>
      </c>
      <c r="AF769" s="175" t="s">
        <v>1328</v>
      </c>
      <c r="AG769" s="175" t="s">
        <v>46</v>
      </c>
      <c r="AH769" s="140" t="e">
        <f t="shared" si="84"/>
        <v>#N/A</v>
      </c>
      <c r="AI769" s="140" t="e">
        <f>VLOOKUP(C769,'[1]附件 系统外公开招考机关工作人员专业资格条件'!$H$4:$H$6155,1,0)</f>
        <v>#N/A</v>
      </c>
      <c r="AJ769" s="140" t="e">
        <f>VLOOKUP(D769,'[1]附件 系统外公开招考机关工作人员专业资格条件'!$I$4:$I$6155,1,0)</f>
        <v>#N/A</v>
      </c>
    </row>
    <row r="770" spans="17:36" ht="13.5">
      <c r="Q770" s="171">
        <f t="shared" si="80"/>
        <v>1</v>
      </c>
      <c r="R770" s="172">
        <f t="shared" si="81"/>
        <v>0</v>
      </c>
      <c r="S770" s="140"/>
      <c r="T770" s="140"/>
      <c r="U770" s="140"/>
      <c r="V770" s="173"/>
      <c r="W770" s="140"/>
      <c r="X770" s="140"/>
      <c r="AB770" s="140" t="e">
        <f t="shared" si="82"/>
        <v>#N/A</v>
      </c>
      <c r="AC770" s="140" t="str">
        <f t="shared" si="83"/>
        <v>周训民20170831</v>
      </c>
      <c r="AD770" s="175" t="s">
        <v>1329</v>
      </c>
      <c r="AE770" s="175" t="s">
        <v>44</v>
      </c>
      <c r="AF770" s="175" t="s">
        <v>1328</v>
      </c>
      <c r="AG770" s="175" t="s">
        <v>46</v>
      </c>
      <c r="AH770" s="140" t="e">
        <f t="shared" si="84"/>
        <v>#N/A</v>
      </c>
      <c r="AI770" s="140" t="e">
        <f>VLOOKUP(C770,'[1]附件 系统外公开招考机关工作人员专业资格条件'!$H$4:$H$6155,1,0)</f>
        <v>#N/A</v>
      </c>
      <c r="AJ770" s="140" t="e">
        <f>VLOOKUP(D770,'[1]附件 系统外公开招考机关工作人员专业资格条件'!$I$4:$I$6155,1,0)</f>
        <v>#N/A</v>
      </c>
    </row>
    <row r="771" spans="17:36" ht="13.5">
      <c r="Q771" s="171">
        <f t="shared" si="80"/>
        <v>1</v>
      </c>
      <c r="R771" s="172">
        <f t="shared" si="81"/>
        <v>0</v>
      </c>
      <c r="S771" s="140"/>
      <c r="T771" s="140"/>
      <c r="U771" s="140"/>
      <c r="V771" s="173"/>
      <c r="W771" s="140"/>
      <c r="X771" s="140"/>
      <c r="AB771" s="140" t="e">
        <f t="shared" si="82"/>
        <v>#N/A</v>
      </c>
      <c r="AC771" s="140" t="str">
        <f t="shared" si="83"/>
        <v>李玲玲20171031</v>
      </c>
      <c r="AD771" s="175" t="s">
        <v>1330</v>
      </c>
      <c r="AE771" s="175" t="s">
        <v>44</v>
      </c>
      <c r="AF771" s="175" t="s">
        <v>268</v>
      </c>
      <c r="AG771" s="175" t="s">
        <v>46</v>
      </c>
      <c r="AH771" s="140" t="e">
        <f t="shared" si="84"/>
        <v>#N/A</v>
      </c>
      <c r="AI771" s="140" t="e">
        <f>VLOOKUP(C771,'[1]附件 系统外公开招考机关工作人员专业资格条件'!$H$4:$H$6155,1,0)</f>
        <v>#N/A</v>
      </c>
      <c r="AJ771" s="140" t="e">
        <f>VLOOKUP(D771,'[1]附件 系统外公开招考机关工作人员专业资格条件'!$I$4:$I$6155,1,0)</f>
        <v>#N/A</v>
      </c>
    </row>
    <row r="772" spans="17:36" ht="13.5">
      <c r="Q772" s="171">
        <f t="shared" si="80"/>
        <v>1</v>
      </c>
      <c r="R772" s="172">
        <f t="shared" si="81"/>
        <v>0</v>
      </c>
      <c r="S772" s="140"/>
      <c r="T772" s="140"/>
      <c r="U772" s="140"/>
      <c r="V772" s="173"/>
      <c r="W772" s="140"/>
      <c r="X772" s="140"/>
      <c r="AB772" s="140" t="e">
        <f t="shared" si="82"/>
        <v>#N/A</v>
      </c>
      <c r="AC772" s="140" t="str">
        <f t="shared" si="83"/>
        <v>华君20171031</v>
      </c>
      <c r="AD772" s="175" t="s">
        <v>1331</v>
      </c>
      <c r="AE772" s="175" t="s">
        <v>44</v>
      </c>
      <c r="AF772" s="175" t="s">
        <v>268</v>
      </c>
      <c r="AG772" s="175" t="s">
        <v>46</v>
      </c>
      <c r="AH772" s="140" t="e">
        <f t="shared" si="84"/>
        <v>#N/A</v>
      </c>
      <c r="AI772" s="140" t="e">
        <f>VLOOKUP(C772,'[1]附件 系统外公开招考机关工作人员专业资格条件'!$H$4:$H$6155,1,0)</f>
        <v>#N/A</v>
      </c>
      <c r="AJ772" s="140" t="e">
        <f>VLOOKUP(D772,'[1]附件 系统外公开招考机关工作人员专业资格条件'!$I$4:$I$6155,1,0)</f>
        <v>#N/A</v>
      </c>
    </row>
    <row r="773" spans="17:36" ht="13.5">
      <c r="Q773" s="171">
        <f t="shared" si="80"/>
        <v>1</v>
      </c>
      <c r="R773" s="172">
        <f t="shared" si="81"/>
        <v>0</v>
      </c>
      <c r="S773" s="140"/>
      <c r="T773" s="140"/>
      <c r="U773" s="140"/>
      <c r="V773" s="173"/>
      <c r="W773" s="140"/>
      <c r="X773" s="140"/>
      <c r="AB773" s="140" t="e">
        <f t="shared" si="82"/>
        <v>#N/A</v>
      </c>
      <c r="AC773" s="140" t="str">
        <f t="shared" si="83"/>
        <v>刘拥政20171031</v>
      </c>
      <c r="AD773" s="175" t="s">
        <v>1332</v>
      </c>
      <c r="AE773" s="175" t="s">
        <v>44</v>
      </c>
      <c r="AF773" s="175" t="s">
        <v>268</v>
      </c>
      <c r="AG773" s="175" t="s">
        <v>46</v>
      </c>
      <c r="AH773" s="140" t="e">
        <f t="shared" si="84"/>
        <v>#N/A</v>
      </c>
      <c r="AI773" s="140" t="e">
        <f>VLOOKUP(C773,'[1]附件 系统外公开招考机关工作人员专业资格条件'!$H$4:$H$6155,1,0)</f>
        <v>#N/A</v>
      </c>
      <c r="AJ773" s="140" t="e">
        <f>VLOOKUP(D773,'[1]附件 系统外公开招考机关工作人员专业资格条件'!$I$4:$I$6155,1,0)</f>
        <v>#N/A</v>
      </c>
    </row>
    <row r="774" spans="17:36" ht="13.5">
      <c r="Q774" s="171">
        <f t="shared" si="80"/>
        <v>1</v>
      </c>
      <c r="R774" s="172">
        <f t="shared" si="81"/>
        <v>0</v>
      </c>
      <c r="S774" s="140"/>
      <c r="T774" s="140"/>
      <c r="U774" s="140"/>
      <c r="V774" s="173"/>
      <c r="W774" s="140"/>
      <c r="X774" s="140"/>
      <c r="AB774" s="140" t="e">
        <f t="shared" si="82"/>
        <v>#N/A</v>
      </c>
      <c r="AC774" s="140" t="str">
        <f t="shared" si="83"/>
        <v>李有明20171031</v>
      </c>
      <c r="AD774" s="175" t="s">
        <v>1333</v>
      </c>
      <c r="AE774" s="175" t="s">
        <v>44</v>
      </c>
      <c r="AF774" s="175" t="s">
        <v>268</v>
      </c>
      <c r="AG774" s="175" t="s">
        <v>46</v>
      </c>
      <c r="AH774" s="140" t="e">
        <f t="shared" si="84"/>
        <v>#N/A</v>
      </c>
      <c r="AI774" s="140" t="e">
        <f>VLOOKUP(C774,'[1]附件 系统外公开招考机关工作人员专业资格条件'!$H$4:$H$6155,1,0)</f>
        <v>#N/A</v>
      </c>
      <c r="AJ774" s="140" t="e">
        <f>VLOOKUP(D774,'[1]附件 系统外公开招考机关工作人员专业资格条件'!$I$4:$I$6155,1,0)</f>
        <v>#N/A</v>
      </c>
    </row>
    <row r="775" spans="17:36" ht="13.5">
      <c r="Q775" s="171">
        <f t="shared" si="80"/>
        <v>1</v>
      </c>
      <c r="R775" s="172">
        <f t="shared" si="81"/>
        <v>0</v>
      </c>
      <c r="S775" s="140"/>
      <c r="T775" s="140"/>
      <c r="U775" s="140"/>
      <c r="V775" s="173"/>
      <c r="W775" s="140"/>
      <c r="X775" s="140"/>
      <c r="AB775" s="140" t="e">
        <f t="shared" si="82"/>
        <v>#N/A</v>
      </c>
      <c r="AC775" s="140" t="str">
        <f t="shared" si="83"/>
        <v>许广路20171031</v>
      </c>
      <c r="AD775" s="175" t="s">
        <v>1334</v>
      </c>
      <c r="AE775" s="175" t="s">
        <v>44</v>
      </c>
      <c r="AF775" s="175" t="s">
        <v>268</v>
      </c>
      <c r="AG775" s="175" t="s">
        <v>46</v>
      </c>
      <c r="AH775" s="140" t="e">
        <f t="shared" si="84"/>
        <v>#N/A</v>
      </c>
      <c r="AI775" s="140" t="e">
        <f>VLOOKUP(C775,'[1]附件 系统外公开招考机关工作人员专业资格条件'!$H$4:$H$6155,1,0)</f>
        <v>#N/A</v>
      </c>
      <c r="AJ775" s="140" t="e">
        <f>VLOOKUP(D775,'[1]附件 系统外公开招考机关工作人员专业资格条件'!$I$4:$I$6155,1,0)</f>
        <v>#N/A</v>
      </c>
    </row>
    <row r="776" spans="17:36" ht="13.5">
      <c r="Q776" s="171">
        <f t="shared" si="80"/>
        <v>1</v>
      </c>
      <c r="R776" s="172">
        <f t="shared" si="81"/>
        <v>0</v>
      </c>
      <c r="S776" s="140"/>
      <c r="T776" s="140"/>
      <c r="U776" s="140"/>
      <c r="V776" s="173"/>
      <c r="W776" s="140"/>
      <c r="X776" s="140"/>
      <c r="AB776" s="140" t="e">
        <f t="shared" si="82"/>
        <v>#N/A</v>
      </c>
      <c r="AC776" s="140" t="str">
        <f t="shared" si="83"/>
        <v>叶小梅20190131</v>
      </c>
      <c r="AD776" s="175" t="s">
        <v>332</v>
      </c>
      <c r="AE776" s="175" t="s">
        <v>1335</v>
      </c>
      <c r="AF776" s="175" t="s">
        <v>1336</v>
      </c>
      <c r="AG776" s="175" t="s">
        <v>46</v>
      </c>
      <c r="AH776" s="140" t="e">
        <f t="shared" si="84"/>
        <v>#N/A</v>
      </c>
      <c r="AI776" s="140" t="e">
        <f>VLOOKUP(C776,'[1]附件 系统外公开招考机关工作人员专业资格条件'!$H$4:$H$6155,1,0)</f>
        <v>#N/A</v>
      </c>
      <c r="AJ776" s="140" t="e">
        <f>VLOOKUP(D776,'[1]附件 系统外公开招考机关工作人员专业资格条件'!$I$4:$I$6155,1,0)</f>
        <v>#N/A</v>
      </c>
    </row>
    <row r="777" spans="17:36" ht="13.5">
      <c r="Q777" s="171">
        <f t="shared" si="80"/>
        <v>1</v>
      </c>
      <c r="R777" s="172">
        <f t="shared" si="81"/>
        <v>0</v>
      </c>
      <c r="S777" s="140"/>
      <c r="T777" s="140"/>
      <c r="U777" s="140"/>
      <c r="V777" s="173"/>
      <c r="W777" s="140"/>
      <c r="X777" s="140"/>
      <c r="AB777" s="140" t="e">
        <f t="shared" si="82"/>
        <v>#N/A</v>
      </c>
      <c r="AC777" s="140" t="str">
        <f t="shared" si="83"/>
        <v>叶小梅20161104</v>
      </c>
      <c r="AD777" s="175" t="s">
        <v>332</v>
      </c>
      <c r="AE777" s="175" t="s">
        <v>122</v>
      </c>
      <c r="AF777" s="175" t="s">
        <v>569</v>
      </c>
      <c r="AG777" s="175" t="s">
        <v>42</v>
      </c>
      <c r="AH777" s="140" t="e">
        <f t="shared" si="84"/>
        <v>#N/A</v>
      </c>
      <c r="AI777" s="140" t="e">
        <f>VLOOKUP(C777,'[1]附件 系统外公开招考机关工作人员专业资格条件'!$H$4:$H$6155,1,0)</f>
        <v>#N/A</v>
      </c>
      <c r="AJ777" s="140" t="e">
        <f>VLOOKUP(D777,'[1]附件 系统外公开招考机关工作人员专业资格条件'!$I$4:$I$6155,1,0)</f>
        <v>#N/A</v>
      </c>
    </row>
    <row r="778" spans="17:36" ht="13.5">
      <c r="Q778" s="171">
        <f t="shared" si="80"/>
        <v>1</v>
      </c>
      <c r="R778" s="172">
        <f t="shared" si="81"/>
        <v>0</v>
      </c>
      <c r="S778" s="140"/>
      <c r="T778" s="140"/>
      <c r="U778" s="140"/>
      <c r="V778" s="173"/>
      <c r="W778" s="140"/>
      <c r="X778" s="140"/>
      <c r="AB778" s="140" t="e">
        <f t="shared" si="82"/>
        <v>#N/A</v>
      </c>
      <c r="AC778" s="140" t="str">
        <f t="shared" si="83"/>
        <v>李春香20161104</v>
      </c>
      <c r="AD778" s="175" t="s">
        <v>1337</v>
      </c>
      <c r="AE778" s="175" t="s">
        <v>122</v>
      </c>
      <c r="AF778" s="175" t="s">
        <v>569</v>
      </c>
      <c r="AG778" s="175" t="s">
        <v>42</v>
      </c>
      <c r="AH778" s="140" t="e">
        <f t="shared" si="84"/>
        <v>#N/A</v>
      </c>
      <c r="AI778" s="140" t="e">
        <f>VLOOKUP(C778,'[1]附件 系统外公开招考机关工作人员专业资格条件'!$H$4:$H$6155,1,0)</f>
        <v>#N/A</v>
      </c>
      <c r="AJ778" s="140" t="e">
        <f>VLOOKUP(D778,'[1]附件 系统外公开招考机关工作人员专业资格条件'!$I$4:$I$6155,1,0)</f>
        <v>#N/A</v>
      </c>
    </row>
    <row r="779" spans="17:36" ht="13.5">
      <c r="Q779" s="171">
        <f t="shared" si="80"/>
        <v>1</v>
      </c>
      <c r="R779" s="172">
        <f t="shared" si="81"/>
        <v>0</v>
      </c>
      <c r="S779" s="140"/>
      <c r="T779" s="140"/>
      <c r="U779" s="140"/>
      <c r="V779" s="173"/>
      <c r="W779" s="140"/>
      <c r="X779" s="140"/>
      <c r="AB779" s="140" t="e">
        <f t="shared" si="82"/>
        <v>#N/A</v>
      </c>
      <c r="AC779" s="140" t="str">
        <f t="shared" si="83"/>
        <v>高章奇20161104</v>
      </c>
      <c r="AD779" s="175" t="s">
        <v>1338</v>
      </c>
      <c r="AE779" s="175" t="s">
        <v>715</v>
      </c>
      <c r="AF779" s="175" t="s">
        <v>569</v>
      </c>
      <c r="AG779" s="175" t="s">
        <v>42</v>
      </c>
      <c r="AH779" s="140" t="e">
        <f t="shared" si="84"/>
        <v>#N/A</v>
      </c>
      <c r="AI779" s="140" t="e">
        <f>VLOOKUP(C779,'[1]附件 系统外公开招考机关工作人员专业资格条件'!$H$4:$H$6155,1,0)</f>
        <v>#N/A</v>
      </c>
      <c r="AJ779" s="140" t="e">
        <f>VLOOKUP(D779,'[1]附件 系统外公开招考机关工作人员专业资格条件'!$I$4:$I$6155,1,0)</f>
        <v>#N/A</v>
      </c>
    </row>
    <row r="780" spans="17:36" ht="13.5">
      <c r="Q780" s="171">
        <f t="shared" si="80"/>
        <v>1</v>
      </c>
      <c r="R780" s="172">
        <f t="shared" si="81"/>
        <v>0</v>
      </c>
      <c r="S780" s="140"/>
      <c r="T780" s="140"/>
      <c r="U780" s="140"/>
      <c r="V780" s="173"/>
      <c r="W780" s="140"/>
      <c r="X780" s="140"/>
      <c r="AB780" s="140" t="e">
        <f t="shared" si="82"/>
        <v>#N/A</v>
      </c>
      <c r="AC780" s="140" t="str">
        <f t="shared" si="83"/>
        <v>汪辉玉20171027</v>
      </c>
      <c r="AD780" s="175" t="s">
        <v>1339</v>
      </c>
      <c r="AE780" s="175" t="s">
        <v>641</v>
      </c>
      <c r="AF780" s="175" t="s">
        <v>90</v>
      </c>
      <c r="AG780" s="175" t="s">
        <v>46</v>
      </c>
      <c r="AH780" s="140" t="e">
        <f t="shared" si="84"/>
        <v>#N/A</v>
      </c>
      <c r="AI780" s="140" t="e">
        <f>VLOOKUP(C780,'[1]附件 系统外公开招考机关工作人员专业资格条件'!$H$4:$H$6155,1,0)</f>
        <v>#N/A</v>
      </c>
      <c r="AJ780" s="140" t="e">
        <f>VLOOKUP(D780,'[1]附件 系统外公开招考机关工作人员专业资格条件'!$I$4:$I$6155,1,0)</f>
        <v>#N/A</v>
      </c>
    </row>
    <row r="781" spans="17:36" ht="13.5">
      <c r="Q781" s="171">
        <f t="shared" si="80"/>
        <v>1</v>
      </c>
      <c r="R781" s="172">
        <f t="shared" si="81"/>
        <v>0</v>
      </c>
      <c r="S781" s="140"/>
      <c r="T781" s="140"/>
      <c r="U781" s="140"/>
      <c r="V781" s="173"/>
      <c r="W781" s="140"/>
      <c r="X781" s="140"/>
      <c r="AB781" s="140" t="e">
        <f t="shared" si="82"/>
        <v>#N/A</v>
      </c>
      <c r="AC781" s="140" t="str">
        <f t="shared" si="83"/>
        <v>管必虎20171031</v>
      </c>
      <c r="AD781" s="175" t="s">
        <v>1340</v>
      </c>
      <c r="AE781" s="175" t="s">
        <v>122</v>
      </c>
      <c r="AF781" s="175" t="s">
        <v>268</v>
      </c>
      <c r="AG781" s="175" t="s">
        <v>46</v>
      </c>
      <c r="AH781" s="140" t="e">
        <f t="shared" si="84"/>
        <v>#N/A</v>
      </c>
      <c r="AI781" s="140" t="e">
        <f>VLOOKUP(C781,'[1]附件 系统外公开招考机关工作人员专业资格条件'!$H$4:$H$6155,1,0)</f>
        <v>#N/A</v>
      </c>
      <c r="AJ781" s="140" t="e">
        <f>VLOOKUP(D781,'[1]附件 系统外公开招考机关工作人员专业资格条件'!$I$4:$I$6155,1,0)</f>
        <v>#N/A</v>
      </c>
    </row>
    <row r="782" spans="17:36" ht="13.5">
      <c r="Q782" s="171">
        <f t="shared" si="80"/>
        <v>1</v>
      </c>
      <c r="R782" s="172">
        <f t="shared" si="81"/>
        <v>0</v>
      </c>
      <c r="S782" s="140"/>
      <c r="T782" s="140"/>
      <c r="U782" s="140"/>
      <c r="V782" s="173"/>
      <c r="W782" s="140"/>
      <c r="X782" s="140"/>
      <c r="AB782" s="140" t="e">
        <f t="shared" si="82"/>
        <v>#N/A</v>
      </c>
      <c r="AC782" s="140" t="str">
        <f t="shared" si="83"/>
        <v>郭玲20171031</v>
      </c>
      <c r="AD782" s="175" t="s">
        <v>1341</v>
      </c>
      <c r="AE782" s="175" t="s">
        <v>44</v>
      </c>
      <c r="AF782" s="175" t="s">
        <v>268</v>
      </c>
      <c r="AG782" s="175" t="s">
        <v>46</v>
      </c>
      <c r="AH782" s="140" t="e">
        <f t="shared" si="84"/>
        <v>#N/A</v>
      </c>
      <c r="AI782" s="140" t="e">
        <f>VLOOKUP(C782,'[1]附件 系统外公开招考机关工作人员专业资格条件'!$H$4:$H$6155,1,0)</f>
        <v>#N/A</v>
      </c>
      <c r="AJ782" s="140" t="e">
        <f>VLOOKUP(D782,'[1]附件 系统外公开招考机关工作人员专业资格条件'!$I$4:$I$6155,1,0)</f>
        <v>#N/A</v>
      </c>
    </row>
    <row r="783" spans="17:36" ht="13.5">
      <c r="Q783" s="171">
        <f t="shared" si="80"/>
        <v>1</v>
      </c>
      <c r="R783" s="172">
        <f t="shared" si="81"/>
        <v>0</v>
      </c>
      <c r="S783" s="140"/>
      <c r="T783" s="140"/>
      <c r="U783" s="140"/>
      <c r="V783" s="173"/>
      <c r="W783" s="140"/>
      <c r="X783" s="140"/>
      <c r="AB783" s="140" t="e">
        <f t="shared" si="82"/>
        <v>#N/A</v>
      </c>
      <c r="AC783" s="140" t="str">
        <f t="shared" si="83"/>
        <v>何龙前20171101</v>
      </c>
      <c r="AD783" s="175" t="s">
        <v>1342</v>
      </c>
      <c r="AE783" s="175" t="s">
        <v>122</v>
      </c>
      <c r="AF783" s="175" t="s">
        <v>277</v>
      </c>
      <c r="AG783" s="175" t="s">
        <v>46</v>
      </c>
      <c r="AH783" s="140" t="e">
        <f t="shared" si="84"/>
        <v>#N/A</v>
      </c>
      <c r="AI783" s="140" t="e">
        <f>VLOOKUP(C783,'[1]附件 系统外公开招考机关工作人员专业资格条件'!$H$4:$H$6155,1,0)</f>
        <v>#N/A</v>
      </c>
      <c r="AJ783" s="140" t="e">
        <f>VLOOKUP(D783,'[1]附件 系统外公开招考机关工作人员专业资格条件'!$I$4:$I$6155,1,0)</f>
        <v>#N/A</v>
      </c>
    </row>
    <row r="784" spans="17:36" ht="13.5">
      <c r="Q784" s="171">
        <f t="shared" si="80"/>
        <v>1</v>
      </c>
      <c r="R784" s="172">
        <f t="shared" si="81"/>
        <v>0</v>
      </c>
      <c r="S784" s="140"/>
      <c r="T784" s="140"/>
      <c r="U784" s="140"/>
      <c r="V784" s="173"/>
      <c r="W784" s="140"/>
      <c r="X784" s="140"/>
      <c r="AB784" s="140" t="e">
        <f t="shared" si="82"/>
        <v>#N/A</v>
      </c>
      <c r="AC784" s="140" t="str">
        <f t="shared" si="83"/>
        <v>夏秋姣20171101</v>
      </c>
      <c r="AD784" s="175" t="s">
        <v>1343</v>
      </c>
      <c r="AE784" s="175" t="s">
        <v>44</v>
      </c>
      <c r="AF784" s="175" t="s">
        <v>277</v>
      </c>
      <c r="AG784" s="175" t="s">
        <v>46</v>
      </c>
      <c r="AH784" s="140" t="e">
        <f t="shared" si="84"/>
        <v>#N/A</v>
      </c>
      <c r="AI784" s="140" t="e">
        <f>VLOOKUP(C784,'[1]附件 系统外公开招考机关工作人员专业资格条件'!$H$4:$H$6155,1,0)</f>
        <v>#N/A</v>
      </c>
      <c r="AJ784" s="140" t="e">
        <f>VLOOKUP(D784,'[1]附件 系统外公开招考机关工作人员专业资格条件'!$I$4:$I$6155,1,0)</f>
        <v>#N/A</v>
      </c>
    </row>
    <row r="785" spans="17:36" ht="13.5">
      <c r="Q785" s="171">
        <f t="shared" si="80"/>
        <v>1</v>
      </c>
      <c r="R785" s="172">
        <f t="shared" si="81"/>
        <v>0</v>
      </c>
      <c r="S785" s="140"/>
      <c r="T785" s="140"/>
      <c r="U785" s="140"/>
      <c r="V785" s="173"/>
      <c r="W785" s="140"/>
      <c r="X785" s="140"/>
      <c r="AB785" s="140" t="e">
        <f t="shared" si="82"/>
        <v>#N/A</v>
      </c>
      <c r="AC785" s="140" t="str">
        <f t="shared" si="83"/>
        <v>杨宁20171101</v>
      </c>
      <c r="AD785" s="175" t="s">
        <v>1344</v>
      </c>
      <c r="AE785" s="175" t="s">
        <v>122</v>
      </c>
      <c r="AF785" s="175" t="s">
        <v>277</v>
      </c>
      <c r="AG785" s="175" t="s">
        <v>46</v>
      </c>
      <c r="AH785" s="140" t="e">
        <f t="shared" si="84"/>
        <v>#N/A</v>
      </c>
      <c r="AI785" s="140" t="e">
        <f>VLOOKUP(C785,'[1]附件 系统外公开招考机关工作人员专业资格条件'!$H$4:$H$6155,1,0)</f>
        <v>#N/A</v>
      </c>
      <c r="AJ785" s="140" t="e">
        <f>VLOOKUP(D785,'[1]附件 系统外公开招考机关工作人员专业资格条件'!$I$4:$I$6155,1,0)</f>
        <v>#N/A</v>
      </c>
    </row>
    <row r="786" spans="17:36" ht="13.5">
      <c r="Q786" s="171">
        <f t="shared" si="80"/>
        <v>1</v>
      </c>
      <c r="R786" s="172">
        <f t="shared" si="81"/>
        <v>0</v>
      </c>
      <c r="S786" s="140"/>
      <c r="T786" s="140"/>
      <c r="U786" s="140"/>
      <c r="V786" s="173"/>
      <c r="W786" s="140"/>
      <c r="X786" s="140"/>
      <c r="AB786" s="140" t="e">
        <f t="shared" si="82"/>
        <v>#N/A</v>
      </c>
      <c r="AC786" s="140" t="str">
        <f t="shared" si="83"/>
        <v>魏双龙20171102</v>
      </c>
      <c r="AD786" s="175" t="s">
        <v>1345</v>
      </c>
      <c r="AE786" s="175" t="s">
        <v>122</v>
      </c>
      <c r="AF786" s="175" t="s">
        <v>470</v>
      </c>
      <c r="AG786" s="175" t="s">
        <v>46</v>
      </c>
      <c r="AH786" s="140" t="e">
        <f t="shared" si="84"/>
        <v>#N/A</v>
      </c>
      <c r="AI786" s="140" t="e">
        <f>VLOOKUP(C786,'[1]附件 系统外公开招考机关工作人员专业资格条件'!$H$4:$H$6155,1,0)</f>
        <v>#N/A</v>
      </c>
      <c r="AJ786" s="140" t="e">
        <f>VLOOKUP(D786,'[1]附件 系统外公开招考机关工作人员专业资格条件'!$I$4:$I$6155,1,0)</f>
        <v>#N/A</v>
      </c>
    </row>
    <row r="787" spans="17:36" ht="13.5">
      <c r="Q787" s="171">
        <f t="shared" si="80"/>
        <v>1</v>
      </c>
      <c r="R787" s="172">
        <f t="shared" si="81"/>
        <v>0</v>
      </c>
      <c r="S787" s="140"/>
      <c r="T787" s="140"/>
      <c r="U787" s="140"/>
      <c r="V787" s="173"/>
      <c r="W787" s="140"/>
      <c r="X787" s="140"/>
      <c r="AB787" s="140" t="e">
        <f t="shared" si="82"/>
        <v>#N/A</v>
      </c>
      <c r="AC787" s="140" t="str">
        <f t="shared" si="83"/>
        <v>高森华20161114</v>
      </c>
      <c r="AD787" s="175" t="s">
        <v>1346</v>
      </c>
      <c r="AE787" s="175" t="s">
        <v>44</v>
      </c>
      <c r="AF787" s="175" t="s">
        <v>1062</v>
      </c>
      <c r="AG787" s="175" t="s">
        <v>42</v>
      </c>
      <c r="AH787" s="140" t="e">
        <f t="shared" si="84"/>
        <v>#N/A</v>
      </c>
      <c r="AI787" s="140" t="e">
        <f>VLOOKUP(C787,'[1]附件 系统外公开招考机关工作人员专业资格条件'!$H$4:$H$6155,1,0)</f>
        <v>#N/A</v>
      </c>
      <c r="AJ787" s="140" t="e">
        <f>VLOOKUP(D787,'[1]附件 系统外公开招考机关工作人员专业资格条件'!$I$4:$I$6155,1,0)</f>
        <v>#N/A</v>
      </c>
    </row>
    <row r="788" spans="17:36" ht="13.5">
      <c r="Q788" s="171">
        <f t="shared" si="80"/>
        <v>1</v>
      </c>
      <c r="R788" s="172">
        <f t="shared" si="81"/>
        <v>0</v>
      </c>
      <c r="S788" s="140"/>
      <c r="T788" s="140"/>
      <c r="U788" s="140"/>
      <c r="V788" s="173"/>
      <c r="W788" s="140"/>
      <c r="X788" s="140"/>
      <c r="AB788" s="140" t="e">
        <f t="shared" si="82"/>
        <v>#N/A</v>
      </c>
      <c r="AC788" s="140" t="str">
        <f t="shared" si="83"/>
        <v>张国栋20171109</v>
      </c>
      <c r="AD788" s="175" t="s">
        <v>1347</v>
      </c>
      <c r="AE788" s="175" t="s">
        <v>44</v>
      </c>
      <c r="AF788" s="175" t="s">
        <v>1348</v>
      </c>
      <c r="AG788" s="175" t="s">
        <v>46</v>
      </c>
      <c r="AH788" s="140" t="e">
        <f t="shared" si="84"/>
        <v>#N/A</v>
      </c>
      <c r="AI788" s="140" t="e">
        <f>VLOOKUP(C788,'[1]附件 系统外公开招考机关工作人员专业资格条件'!$H$4:$H$6155,1,0)</f>
        <v>#N/A</v>
      </c>
      <c r="AJ788" s="140" t="e">
        <f>VLOOKUP(D788,'[1]附件 系统外公开招考机关工作人员专业资格条件'!$I$4:$I$6155,1,0)</f>
        <v>#N/A</v>
      </c>
    </row>
    <row r="789" spans="17:36" ht="13.5">
      <c r="Q789" s="171">
        <f t="shared" si="80"/>
        <v>1</v>
      </c>
      <c r="R789" s="172">
        <f t="shared" si="81"/>
        <v>0</v>
      </c>
      <c r="S789" s="140"/>
      <c r="T789" s="140"/>
      <c r="U789" s="140"/>
      <c r="V789" s="173"/>
      <c r="W789" s="140"/>
      <c r="X789" s="140"/>
      <c r="AB789" s="140" t="e">
        <f t="shared" si="82"/>
        <v>#N/A</v>
      </c>
      <c r="AC789" s="140" t="str">
        <f t="shared" si="83"/>
        <v>呙勤河20161122</v>
      </c>
      <c r="AD789" s="175" t="s">
        <v>1349</v>
      </c>
      <c r="AE789" s="175" t="s">
        <v>44</v>
      </c>
      <c r="AF789" s="175" t="s">
        <v>355</v>
      </c>
      <c r="AG789" s="175" t="s">
        <v>42</v>
      </c>
      <c r="AH789" s="140" t="e">
        <f t="shared" si="84"/>
        <v>#N/A</v>
      </c>
      <c r="AI789" s="140" t="e">
        <f>VLOOKUP(C789,'[1]附件 系统外公开招考机关工作人员专业资格条件'!$H$4:$H$6155,1,0)</f>
        <v>#N/A</v>
      </c>
      <c r="AJ789" s="140" t="e">
        <f>VLOOKUP(D789,'[1]附件 系统外公开招考机关工作人员专业资格条件'!$I$4:$I$6155,1,0)</f>
        <v>#N/A</v>
      </c>
    </row>
    <row r="790" spans="17:36" ht="13.5">
      <c r="Q790" s="171">
        <f t="shared" si="80"/>
        <v>1</v>
      </c>
      <c r="R790" s="172">
        <f t="shared" si="81"/>
        <v>0</v>
      </c>
      <c r="S790" s="140"/>
      <c r="T790" s="140"/>
      <c r="U790" s="140"/>
      <c r="V790" s="173"/>
      <c r="W790" s="140"/>
      <c r="X790" s="140"/>
      <c r="AB790" s="140" t="e">
        <f t="shared" si="82"/>
        <v>#N/A</v>
      </c>
      <c r="AC790" s="140" t="str">
        <f t="shared" si="83"/>
        <v>王良才20171023</v>
      </c>
      <c r="AD790" s="175" t="s">
        <v>1350</v>
      </c>
      <c r="AE790" s="175" t="s">
        <v>44</v>
      </c>
      <c r="AF790" s="175" t="s">
        <v>247</v>
      </c>
      <c r="AG790" s="175" t="s">
        <v>46</v>
      </c>
      <c r="AH790" s="140" t="e">
        <f t="shared" si="84"/>
        <v>#N/A</v>
      </c>
      <c r="AI790" s="140" t="e">
        <f>VLOOKUP(C790,'[1]附件 系统外公开招考机关工作人员专业资格条件'!$H$4:$H$6155,1,0)</f>
        <v>#N/A</v>
      </c>
      <c r="AJ790" s="140" t="e">
        <f>VLOOKUP(D790,'[1]附件 系统外公开招考机关工作人员专业资格条件'!$I$4:$I$6155,1,0)</f>
        <v>#N/A</v>
      </c>
    </row>
    <row r="791" spans="17:36" ht="13.5">
      <c r="Q791" s="171">
        <f t="shared" si="80"/>
        <v>1</v>
      </c>
      <c r="R791" s="172">
        <f t="shared" si="81"/>
        <v>0</v>
      </c>
      <c r="S791" s="140"/>
      <c r="T791" s="140"/>
      <c r="U791" s="140"/>
      <c r="V791" s="173"/>
      <c r="W791" s="140"/>
      <c r="X791" s="140"/>
      <c r="AB791" s="140" t="e">
        <f t="shared" si="82"/>
        <v>#N/A</v>
      </c>
      <c r="AC791" s="140" t="str">
        <f t="shared" si="83"/>
        <v>刘顺亮20171030</v>
      </c>
      <c r="AD791" s="175" t="s">
        <v>1351</v>
      </c>
      <c r="AE791" s="175" t="s">
        <v>44</v>
      </c>
      <c r="AF791" s="175" t="s">
        <v>266</v>
      </c>
      <c r="AG791" s="175" t="s">
        <v>46</v>
      </c>
      <c r="AH791" s="140" t="e">
        <f t="shared" si="84"/>
        <v>#N/A</v>
      </c>
      <c r="AI791" s="140" t="e">
        <f>VLOOKUP(C791,'[1]附件 系统外公开招考机关工作人员专业资格条件'!$H$4:$H$6155,1,0)</f>
        <v>#N/A</v>
      </c>
      <c r="AJ791" s="140" t="e">
        <f>VLOOKUP(D791,'[1]附件 系统外公开招考机关工作人员专业资格条件'!$I$4:$I$6155,1,0)</f>
        <v>#N/A</v>
      </c>
    </row>
    <row r="792" spans="17:36" ht="13.5">
      <c r="Q792" s="171">
        <f t="shared" si="80"/>
        <v>1</v>
      </c>
      <c r="R792" s="172">
        <f t="shared" si="81"/>
        <v>0</v>
      </c>
      <c r="S792" s="140"/>
      <c r="T792" s="140"/>
      <c r="U792" s="140"/>
      <c r="V792" s="173"/>
      <c r="W792" s="140"/>
      <c r="X792" s="140"/>
      <c r="AB792" s="140" t="e">
        <f t="shared" si="82"/>
        <v>#N/A</v>
      </c>
      <c r="AC792" s="140" t="str">
        <f t="shared" si="83"/>
        <v>彭南保20161130</v>
      </c>
      <c r="AD792" s="175" t="s">
        <v>1352</v>
      </c>
      <c r="AE792" s="175" t="s">
        <v>641</v>
      </c>
      <c r="AF792" s="175" t="s">
        <v>387</v>
      </c>
      <c r="AG792" s="175" t="s">
        <v>42</v>
      </c>
      <c r="AH792" s="140" t="e">
        <f t="shared" si="84"/>
        <v>#N/A</v>
      </c>
      <c r="AI792" s="140" t="e">
        <f>VLOOKUP(C792,'[1]附件 系统外公开招考机关工作人员专业资格条件'!$H$4:$H$6155,1,0)</f>
        <v>#N/A</v>
      </c>
      <c r="AJ792" s="140" t="e">
        <f>VLOOKUP(D792,'[1]附件 系统外公开招考机关工作人员专业资格条件'!$I$4:$I$6155,1,0)</f>
        <v>#N/A</v>
      </c>
    </row>
    <row r="793" spans="17:36" ht="13.5">
      <c r="Q793" s="171">
        <f t="shared" si="80"/>
        <v>1</v>
      </c>
      <c r="R793" s="172">
        <f t="shared" si="81"/>
        <v>0</v>
      </c>
      <c r="S793" s="140"/>
      <c r="T793" s="140"/>
      <c r="U793" s="140"/>
      <c r="V793" s="173"/>
      <c r="W793" s="140"/>
      <c r="X793" s="140"/>
      <c r="AB793" s="140" t="e">
        <f t="shared" si="82"/>
        <v>#N/A</v>
      </c>
      <c r="AC793" s="140" t="str">
        <f t="shared" si="83"/>
        <v>陈秋菊20171031</v>
      </c>
      <c r="AD793" s="175" t="s">
        <v>1353</v>
      </c>
      <c r="AE793" s="175" t="s">
        <v>44</v>
      </c>
      <c r="AF793" s="175" t="s">
        <v>268</v>
      </c>
      <c r="AG793" s="175" t="s">
        <v>46</v>
      </c>
      <c r="AH793" s="140" t="e">
        <f t="shared" si="84"/>
        <v>#N/A</v>
      </c>
      <c r="AI793" s="140" t="e">
        <f>VLOOKUP(C793,'[1]附件 系统外公开招考机关工作人员专业资格条件'!$H$4:$H$6155,1,0)</f>
        <v>#N/A</v>
      </c>
      <c r="AJ793" s="140" t="e">
        <f>VLOOKUP(D793,'[1]附件 系统外公开招考机关工作人员专业资格条件'!$I$4:$I$6155,1,0)</f>
        <v>#N/A</v>
      </c>
    </row>
    <row r="794" spans="17:36" ht="13.5">
      <c r="Q794" s="171">
        <f t="shared" si="80"/>
        <v>1</v>
      </c>
      <c r="R794" s="172">
        <f t="shared" si="81"/>
        <v>0</v>
      </c>
      <c r="S794" s="140"/>
      <c r="T794" s="140"/>
      <c r="U794" s="140"/>
      <c r="V794" s="173"/>
      <c r="W794" s="140"/>
      <c r="X794" s="140"/>
      <c r="AB794" s="140" t="e">
        <f t="shared" si="82"/>
        <v>#N/A</v>
      </c>
      <c r="AC794" s="140" t="str">
        <f t="shared" si="83"/>
        <v>范建芬20171109</v>
      </c>
      <c r="AD794" s="175" t="s">
        <v>1354</v>
      </c>
      <c r="AE794" s="175" t="s">
        <v>44</v>
      </c>
      <c r="AF794" s="175" t="s">
        <v>1348</v>
      </c>
      <c r="AG794" s="175" t="s">
        <v>46</v>
      </c>
      <c r="AH794" s="140" t="e">
        <f t="shared" si="84"/>
        <v>#N/A</v>
      </c>
      <c r="AI794" s="140" t="e">
        <f>VLOOKUP(C794,'[1]附件 系统外公开招考机关工作人员专业资格条件'!$H$4:$H$6155,1,0)</f>
        <v>#N/A</v>
      </c>
      <c r="AJ794" s="140" t="e">
        <f>VLOOKUP(D794,'[1]附件 系统外公开招考机关工作人员专业资格条件'!$I$4:$I$6155,1,0)</f>
        <v>#N/A</v>
      </c>
    </row>
    <row r="795" spans="17:36" ht="13.5">
      <c r="Q795" s="171">
        <f t="shared" si="80"/>
        <v>1</v>
      </c>
      <c r="R795" s="172">
        <f t="shared" si="81"/>
        <v>0</v>
      </c>
      <c r="S795" s="140"/>
      <c r="T795" s="140"/>
      <c r="U795" s="140"/>
      <c r="V795" s="173"/>
      <c r="W795" s="140"/>
      <c r="X795" s="140"/>
      <c r="AB795" s="140" t="e">
        <f t="shared" si="82"/>
        <v>#N/A</v>
      </c>
      <c r="AC795" s="140" t="str">
        <f t="shared" si="83"/>
        <v>王元国20171027</v>
      </c>
      <c r="AD795" s="175" t="s">
        <v>1355</v>
      </c>
      <c r="AE795" s="175" t="s">
        <v>44</v>
      </c>
      <c r="AF795" s="175" t="s">
        <v>90</v>
      </c>
      <c r="AG795" s="175" t="s">
        <v>46</v>
      </c>
      <c r="AH795" s="140" t="e">
        <f t="shared" si="84"/>
        <v>#N/A</v>
      </c>
      <c r="AI795" s="140" t="e">
        <f>VLOOKUP(C795,'[1]附件 系统外公开招考机关工作人员专业资格条件'!$H$4:$H$6155,1,0)</f>
        <v>#N/A</v>
      </c>
      <c r="AJ795" s="140" t="e">
        <f>VLOOKUP(D795,'[1]附件 系统外公开招考机关工作人员专业资格条件'!$I$4:$I$6155,1,0)</f>
        <v>#N/A</v>
      </c>
    </row>
    <row r="796" spans="17:36" ht="13.5">
      <c r="Q796" s="171">
        <f t="shared" si="80"/>
        <v>1</v>
      </c>
      <c r="R796" s="172">
        <f t="shared" si="81"/>
        <v>0</v>
      </c>
      <c r="S796" s="140"/>
      <c r="T796" s="140"/>
      <c r="U796" s="140"/>
      <c r="V796" s="173"/>
      <c r="W796" s="140"/>
      <c r="X796" s="140"/>
      <c r="AB796" s="140" t="e">
        <f t="shared" si="82"/>
        <v>#N/A</v>
      </c>
      <c r="AC796" s="140" t="str">
        <f t="shared" si="83"/>
        <v>许雪庆20171027</v>
      </c>
      <c r="AD796" s="175" t="s">
        <v>1356</v>
      </c>
      <c r="AE796" s="175" t="s">
        <v>44</v>
      </c>
      <c r="AF796" s="175" t="s">
        <v>90</v>
      </c>
      <c r="AG796" s="175" t="s">
        <v>46</v>
      </c>
      <c r="AH796" s="140" t="e">
        <f t="shared" si="84"/>
        <v>#N/A</v>
      </c>
      <c r="AI796" s="140" t="e">
        <f>VLOOKUP(C796,'[1]附件 系统外公开招考机关工作人员专业资格条件'!$H$4:$H$6155,1,0)</f>
        <v>#N/A</v>
      </c>
      <c r="AJ796" s="140" t="e">
        <f>VLOOKUP(D796,'[1]附件 系统外公开招考机关工作人员专业资格条件'!$I$4:$I$6155,1,0)</f>
        <v>#N/A</v>
      </c>
    </row>
    <row r="797" spans="17:36" ht="13.5">
      <c r="Q797" s="171">
        <f t="shared" si="80"/>
        <v>1</v>
      </c>
      <c r="R797" s="172">
        <f t="shared" si="81"/>
        <v>0</v>
      </c>
      <c r="S797" s="140"/>
      <c r="T797" s="140"/>
      <c r="U797" s="140"/>
      <c r="V797" s="173"/>
      <c r="W797" s="140"/>
      <c r="X797" s="140"/>
      <c r="AB797" s="140" t="e">
        <f t="shared" si="82"/>
        <v>#N/A</v>
      </c>
      <c r="AC797" s="140" t="str">
        <f t="shared" si="83"/>
        <v>孙邦富20171030</v>
      </c>
      <c r="AD797" s="175" t="s">
        <v>1357</v>
      </c>
      <c r="AE797" s="175" t="s">
        <v>44</v>
      </c>
      <c r="AF797" s="175" t="s">
        <v>266</v>
      </c>
      <c r="AG797" s="175" t="s">
        <v>46</v>
      </c>
      <c r="AH797" s="140" t="e">
        <f t="shared" si="84"/>
        <v>#N/A</v>
      </c>
      <c r="AI797" s="140" t="e">
        <f>VLOOKUP(C797,'[1]附件 系统外公开招考机关工作人员专业资格条件'!$H$4:$H$6155,1,0)</f>
        <v>#N/A</v>
      </c>
      <c r="AJ797" s="140" t="e">
        <f>VLOOKUP(D797,'[1]附件 系统外公开招考机关工作人员专业资格条件'!$I$4:$I$6155,1,0)</f>
        <v>#N/A</v>
      </c>
    </row>
    <row r="798" spans="17:36" ht="13.5">
      <c r="Q798" s="171">
        <f t="shared" si="80"/>
        <v>1</v>
      </c>
      <c r="R798" s="172">
        <f t="shared" si="81"/>
        <v>0</v>
      </c>
      <c r="S798" s="140"/>
      <c r="T798" s="140"/>
      <c r="U798" s="140"/>
      <c r="V798" s="173"/>
      <c r="W798" s="140"/>
      <c r="X798" s="140"/>
      <c r="AB798" s="140" t="e">
        <f t="shared" si="82"/>
        <v>#N/A</v>
      </c>
      <c r="AC798" s="140" t="str">
        <f t="shared" si="83"/>
        <v>彭望君20171030</v>
      </c>
      <c r="AD798" s="175" t="s">
        <v>1358</v>
      </c>
      <c r="AE798" s="175" t="s">
        <v>44</v>
      </c>
      <c r="AF798" s="175" t="s">
        <v>266</v>
      </c>
      <c r="AG798" s="175" t="s">
        <v>46</v>
      </c>
      <c r="AH798" s="140" t="e">
        <f t="shared" si="84"/>
        <v>#N/A</v>
      </c>
      <c r="AI798" s="140" t="e">
        <f>VLOOKUP(C798,'[1]附件 系统外公开招考机关工作人员专业资格条件'!$H$4:$H$6155,1,0)</f>
        <v>#N/A</v>
      </c>
      <c r="AJ798" s="140" t="e">
        <f>VLOOKUP(D798,'[1]附件 系统外公开招考机关工作人员专业资格条件'!$I$4:$I$6155,1,0)</f>
        <v>#N/A</v>
      </c>
    </row>
    <row r="799" spans="17:36" ht="13.5">
      <c r="Q799" s="171">
        <f t="shared" si="80"/>
        <v>1</v>
      </c>
      <c r="R799" s="172">
        <f t="shared" si="81"/>
        <v>0</v>
      </c>
      <c r="S799" s="140"/>
      <c r="T799" s="140"/>
      <c r="U799" s="140"/>
      <c r="V799" s="173"/>
      <c r="W799" s="140"/>
      <c r="X799" s="140"/>
      <c r="AB799" s="140" t="e">
        <f t="shared" si="82"/>
        <v>#N/A</v>
      </c>
      <c r="AC799" s="140" t="str">
        <f t="shared" si="83"/>
        <v>罗德建20171030</v>
      </c>
      <c r="AD799" s="175" t="s">
        <v>1359</v>
      </c>
      <c r="AE799" s="175" t="s">
        <v>44</v>
      </c>
      <c r="AF799" s="175" t="s">
        <v>266</v>
      </c>
      <c r="AG799" s="175" t="s">
        <v>46</v>
      </c>
      <c r="AH799" s="140" t="e">
        <f t="shared" si="84"/>
        <v>#N/A</v>
      </c>
      <c r="AI799" s="140" t="e">
        <f>VLOOKUP(C799,'[1]附件 系统外公开招考机关工作人员专业资格条件'!$H$4:$H$6155,1,0)</f>
        <v>#N/A</v>
      </c>
      <c r="AJ799" s="140" t="e">
        <f>VLOOKUP(D799,'[1]附件 系统外公开招考机关工作人员专业资格条件'!$I$4:$I$6155,1,0)</f>
        <v>#N/A</v>
      </c>
    </row>
    <row r="800" spans="17:36" ht="13.5">
      <c r="Q800" s="171">
        <f t="shared" si="80"/>
        <v>1</v>
      </c>
      <c r="R800" s="172">
        <f t="shared" si="81"/>
        <v>0</v>
      </c>
      <c r="S800" s="140"/>
      <c r="T800" s="140"/>
      <c r="U800" s="140"/>
      <c r="V800" s="173"/>
      <c r="W800" s="140"/>
      <c r="X800" s="140"/>
      <c r="AB800" s="140" t="e">
        <f t="shared" si="82"/>
        <v>#N/A</v>
      </c>
      <c r="AC800" s="140" t="str">
        <f t="shared" si="83"/>
        <v>刘振伦20171030</v>
      </c>
      <c r="AD800" s="175" t="s">
        <v>1360</v>
      </c>
      <c r="AE800" s="175" t="s">
        <v>44</v>
      </c>
      <c r="AF800" s="175" t="s">
        <v>266</v>
      </c>
      <c r="AG800" s="175" t="s">
        <v>46</v>
      </c>
      <c r="AH800" s="140" t="e">
        <f t="shared" si="84"/>
        <v>#N/A</v>
      </c>
      <c r="AI800" s="140" t="e">
        <f>VLOOKUP(C800,'[1]附件 系统外公开招考机关工作人员专业资格条件'!$H$4:$H$6155,1,0)</f>
        <v>#N/A</v>
      </c>
      <c r="AJ800" s="140" t="e">
        <f>VLOOKUP(D800,'[1]附件 系统外公开招考机关工作人员专业资格条件'!$I$4:$I$6155,1,0)</f>
        <v>#N/A</v>
      </c>
    </row>
    <row r="801" spans="17:36" ht="13.5">
      <c r="Q801" s="171">
        <f t="shared" si="80"/>
        <v>1</v>
      </c>
      <c r="R801" s="172">
        <f t="shared" si="81"/>
        <v>0</v>
      </c>
      <c r="S801" s="140"/>
      <c r="T801" s="140"/>
      <c r="U801" s="140"/>
      <c r="V801" s="173"/>
      <c r="W801" s="140"/>
      <c r="X801" s="140"/>
      <c r="AB801" s="140" t="e">
        <f t="shared" si="82"/>
        <v>#N/A</v>
      </c>
      <c r="AC801" s="140" t="str">
        <f t="shared" si="83"/>
        <v>邹永贵20190514</v>
      </c>
      <c r="AD801" s="175" t="s">
        <v>357</v>
      </c>
      <c r="AE801" s="175" t="s">
        <v>44</v>
      </c>
      <c r="AF801" s="175" t="s">
        <v>1133</v>
      </c>
      <c r="AG801" s="175" t="s">
        <v>46</v>
      </c>
      <c r="AH801" s="140" t="e">
        <f t="shared" si="84"/>
        <v>#N/A</v>
      </c>
      <c r="AI801" s="140" t="e">
        <f>VLOOKUP(C801,'[1]附件 系统外公开招考机关工作人员专业资格条件'!$H$4:$H$6155,1,0)</f>
        <v>#N/A</v>
      </c>
      <c r="AJ801" s="140" t="e">
        <f>VLOOKUP(D801,'[1]附件 系统外公开招考机关工作人员专业资格条件'!$I$4:$I$6155,1,0)</f>
        <v>#N/A</v>
      </c>
    </row>
    <row r="802" spans="17:36" ht="13.5">
      <c r="Q802" s="171">
        <f t="shared" si="80"/>
        <v>1</v>
      </c>
      <c r="R802" s="172">
        <f t="shared" si="81"/>
        <v>0</v>
      </c>
      <c r="S802" s="140"/>
      <c r="T802" s="140"/>
      <c r="U802" s="140"/>
      <c r="V802" s="173"/>
      <c r="W802" s="140"/>
      <c r="X802" s="140"/>
      <c r="AB802" s="140" t="e">
        <f t="shared" si="82"/>
        <v>#N/A</v>
      </c>
      <c r="AC802" s="140" t="str">
        <f t="shared" si="83"/>
        <v>夏建辉20190515</v>
      </c>
      <c r="AD802" s="175" t="s">
        <v>363</v>
      </c>
      <c r="AE802" s="175" t="s">
        <v>44</v>
      </c>
      <c r="AF802" s="175" t="s">
        <v>1361</v>
      </c>
      <c r="AG802" s="175" t="s">
        <v>46</v>
      </c>
      <c r="AH802" s="140" t="e">
        <f t="shared" si="84"/>
        <v>#N/A</v>
      </c>
      <c r="AI802" s="140" t="e">
        <f>VLOOKUP(C802,'[1]附件 系统外公开招考机关工作人员专业资格条件'!$H$4:$H$6155,1,0)</f>
        <v>#N/A</v>
      </c>
      <c r="AJ802" s="140" t="e">
        <f>VLOOKUP(D802,'[1]附件 系统外公开招考机关工作人员专业资格条件'!$I$4:$I$6155,1,0)</f>
        <v>#N/A</v>
      </c>
    </row>
    <row r="803" spans="17:36" ht="13.5">
      <c r="Q803" s="171">
        <f t="shared" si="80"/>
        <v>1</v>
      </c>
      <c r="R803" s="172">
        <f t="shared" si="81"/>
        <v>0</v>
      </c>
      <c r="S803" s="140"/>
      <c r="T803" s="140"/>
      <c r="U803" s="140"/>
      <c r="V803" s="173"/>
      <c r="W803" s="140"/>
      <c r="X803" s="140"/>
      <c r="AB803" s="140" t="e">
        <f t="shared" si="82"/>
        <v>#N/A</v>
      </c>
      <c r="AC803" s="140" t="str">
        <f t="shared" si="83"/>
        <v>余其富20190516</v>
      </c>
      <c r="AD803" s="175" t="s">
        <v>367</v>
      </c>
      <c r="AE803" s="175" t="s">
        <v>44</v>
      </c>
      <c r="AF803" s="175" t="s">
        <v>1362</v>
      </c>
      <c r="AG803" s="175" t="s">
        <v>46</v>
      </c>
      <c r="AH803" s="140" t="e">
        <f t="shared" si="84"/>
        <v>#N/A</v>
      </c>
      <c r="AI803" s="140" t="e">
        <f>VLOOKUP(C803,'[1]附件 系统外公开招考机关工作人员专业资格条件'!$H$4:$H$6155,1,0)</f>
        <v>#N/A</v>
      </c>
      <c r="AJ803" s="140" t="e">
        <f>VLOOKUP(D803,'[1]附件 系统外公开招考机关工作人员专业资格条件'!$I$4:$I$6155,1,0)</f>
        <v>#N/A</v>
      </c>
    </row>
    <row r="804" spans="17:36" ht="13.5">
      <c r="Q804" s="171">
        <f t="shared" si="80"/>
        <v>1</v>
      </c>
      <c r="R804" s="172">
        <f t="shared" si="81"/>
        <v>0</v>
      </c>
      <c r="S804" s="140"/>
      <c r="T804" s="140"/>
      <c r="U804" s="140"/>
      <c r="V804" s="173"/>
      <c r="W804" s="140"/>
      <c r="X804" s="140"/>
      <c r="AB804" s="140" t="e">
        <f t="shared" si="82"/>
        <v>#N/A</v>
      </c>
      <c r="AC804" s="140" t="str">
        <f t="shared" si="83"/>
        <v>李波20190718</v>
      </c>
      <c r="AD804" s="175" t="s">
        <v>429</v>
      </c>
      <c r="AE804" s="175" t="s">
        <v>44</v>
      </c>
      <c r="AF804" s="175" t="s">
        <v>1363</v>
      </c>
      <c r="AG804" s="175" t="s">
        <v>46</v>
      </c>
      <c r="AH804" s="140" t="e">
        <f t="shared" si="84"/>
        <v>#N/A</v>
      </c>
      <c r="AI804" s="140" t="e">
        <f>VLOOKUP(C804,'[1]附件 系统外公开招考机关工作人员专业资格条件'!$H$4:$H$6155,1,0)</f>
        <v>#N/A</v>
      </c>
      <c r="AJ804" s="140" t="e">
        <f>VLOOKUP(D804,'[1]附件 系统外公开招考机关工作人员专业资格条件'!$I$4:$I$6155,1,0)</f>
        <v>#N/A</v>
      </c>
    </row>
    <row r="805" spans="17:36" ht="13.5">
      <c r="Q805" s="171">
        <f t="shared" si="80"/>
        <v>1</v>
      </c>
      <c r="R805" s="172">
        <f t="shared" si="81"/>
        <v>0</v>
      </c>
      <c r="S805" s="140"/>
      <c r="T805" s="140"/>
      <c r="U805" s="140"/>
      <c r="V805" s="173"/>
      <c r="W805" s="140"/>
      <c r="X805" s="140"/>
      <c r="AB805" s="140" t="e">
        <f t="shared" si="82"/>
        <v>#N/A</v>
      </c>
      <c r="AC805" s="140" t="str">
        <f t="shared" si="83"/>
        <v>袁岳伏20190722</v>
      </c>
      <c r="AD805" s="175" t="s">
        <v>439</v>
      </c>
      <c r="AE805" s="175" t="s">
        <v>44</v>
      </c>
      <c r="AF805" s="175" t="s">
        <v>1364</v>
      </c>
      <c r="AG805" s="175" t="s">
        <v>46</v>
      </c>
      <c r="AH805" s="140" t="e">
        <f t="shared" si="84"/>
        <v>#N/A</v>
      </c>
      <c r="AI805" s="140" t="e">
        <f>VLOOKUP(C805,'[1]附件 系统外公开招考机关工作人员专业资格条件'!$H$4:$H$6155,1,0)</f>
        <v>#N/A</v>
      </c>
      <c r="AJ805" s="140" t="e">
        <f>VLOOKUP(D805,'[1]附件 系统外公开招考机关工作人员专业资格条件'!$I$4:$I$6155,1,0)</f>
        <v>#N/A</v>
      </c>
    </row>
    <row r="806" spans="17:36" ht="13.5">
      <c r="Q806" s="171">
        <f t="shared" si="80"/>
        <v>1</v>
      </c>
      <c r="R806" s="172">
        <f t="shared" si="81"/>
        <v>0</v>
      </c>
      <c r="S806" s="140"/>
      <c r="T806" s="140"/>
      <c r="U806" s="140"/>
      <c r="V806" s="173"/>
      <c r="W806" s="140"/>
      <c r="X806" s="140"/>
      <c r="AB806" s="140" t="e">
        <f t="shared" si="82"/>
        <v>#N/A</v>
      </c>
      <c r="AC806" s="140" t="str">
        <f t="shared" si="83"/>
        <v>李芳20190723</v>
      </c>
      <c r="AD806" s="175" t="s">
        <v>444</v>
      </c>
      <c r="AE806" s="175" t="s">
        <v>44</v>
      </c>
      <c r="AF806" s="175" t="s">
        <v>1365</v>
      </c>
      <c r="AG806" s="175" t="s">
        <v>46</v>
      </c>
      <c r="AH806" s="140" t="e">
        <f t="shared" si="84"/>
        <v>#N/A</v>
      </c>
      <c r="AI806" s="140" t="e">
        <f>VLOOKUP(C806,'[1]附件 系统外公开招考机关工作人员专业资格条件'!$H$4:$H$6155,1,0)</f>
        <v>#N/A</v>
      </c>
      <c r="AJ806" s="140" t="e">
        <f>VLOOKUP(D806,'[1]附件 系统外公开招考机关工作人员专业资格条件'!$I$4:$I$6155,1,0)</f>
        <v>#N/A</v>
      </c>
    </row>
    <row r="807" spans="17:36" ht="13.5">
      <c r="Q807" s="171">
        <f t="shared" si="80"/>
        <v>1</v>
      </c>
      <c r="R807" s="172">
        <f t="shared" si="81"/>
        <v>0</v>
      </c>
      <c r="S807" s="140"/>
      <c r="T807" s="140"/>
      <c r="U807" s="140"/>
      <c r="V807" s="173"/>
      <c r="W807" s="140"/>
      <c r="X807" s="140"/>
      <c r="AB807" s="140" t="e">
        <f t="shared" si="82"/>
        <v>#N/A</v>
      </c>
      <c r="AC807" s="140" t="str">
        <f t="shared" si="83"/>
        <v>夏建辉20161128</v>
      </c>
      <c r="AD807" s="175" t="s">
        <v>363</v>
      </c>
      <c r="AE807" s="175" t="s">
        <v>44</v>
      </c>
      <c r="AF807" s="175" t="s">
        <v>361</v>
      </c>
      <c r="AG807" s="175" t="s">
        <v>42</v>
      </c>
      <c r="AH807" s="140" t="e">
        <f t="shared" si="84"/>
        <v>#N/A</v>
      </c>
      <c r="AI807" s="140" t="e">
        <f>VLOOKUP(C807,'[1]附件 系统外公开招考机关工作人员专业资格条件'!$H$4:$H$6155,1,0)</f>
        <v>#N/A</v>
      </c>
      <c r="AJ807" s="140" t="e">
        <f>VLOOKUP(D807,'[1]附件 系统外公开招考机关工作人员专业资格条件'!$I$4:$I$6155,1,0)</f>
        <v>#N/A</v>
      </c>
    </row>
    <row r="808" spans="17:36" ht="13.5">
      <c r="Q808" s="171">
        <f t="shared" si="80"/>
        <v>1</v>
      </c>
      <c r="R808" s="172">
        <f t="shared" si="81"/>
        <v>0</v>
      </c>
      <c r="S808" s="140"/>
      <c r="T808" s="140"/>
      <c r="U808" s="140"/>
      <c r="V808" s="173"/>
      <c r="W808" s="140"/>
      <c r="X808" s="140"/>
      <c r="AB808" s="140" t="e">
        <f t="shared" si="82"/>
        <v>#N/A</v>
      </c>
      <c r="AC808" s="140" t="str">
        <f t="shared" si="83"/>
        <v>万更新20161128</v>
      </c>
      <c r="AD808" s="175" t="s">
        <v>1366</v>
      </c>
      <c r="AE808" s="175" t="s">
        <v>44</v>
      </c>
      <c r="AF808" s="175" t="s">
        <v>361</v>
      </c>
      <c r="AG808" s="175" t="s">
        <v>42</v>
      </c>
      <c r="AH808" s="140" t="e">
        <f t="shared" si="84"/>
        <v>#N/A</v>
      </c>
      <c r="AI808" s="140" t="e">
        <f>VLOOKUP(C808,'[1]附件 系统外公开招考机关工作人员专业资格条件'!$H$4:$H$6155,1,0)</f>
        <v>#N/A</v>
      </c>
      <c r="AJ808" s="140" t="e">
        <f>VLOOKUP(D808,'[1]附件 系统外公开招考机关工作人员专业资格条件'!$I$4:$I$6155,1,0)</f>
        <v>#N/A</v>
      </c>
    </row>
    <row r="809" spans="17:36" ht="13.5">
      <c r="Q809" s="171">
        <f t="shared" si="80"/>
        <v>1</v>
      </c>
      <c r="R809" s="172">
        <f t="shared" si="81"/>
        <v>0</v>
      </c>
      <c r="S809" s="140"/>
      <c r="T809" s="140"/>
      <c r="U809" s="140"/>
      <c r="V809" s="173"/>
      <c r="W809" s="140"/>
      <c r="X809" s="140"/>
      <c r="AB809" s="140" t="e">
        <f t="shared" si="82"/>
        <v>#N/A</v>
      </c>
      <c r="AC809" s="140" t="str">
        <f t="shared" si="83"/>
        <v>余其富20161128</v>
      </c>
      <c r="AD809" s="175" t="s">
        <v>367</v>
      </c>
      <c r="AE809" s="175" t="s">
        <v>44</v>
      </c>
      <c r="AF809" s="175" t="s">
        <v>361</v>
      </c>
      <c r="AG809" s="175" t="s">
        <v>42</v>
      </c>
      <c r="AH809" s="140" t="e">
        <f t="shared" si="84"/>
        <v>#N/A</v>
      </c>
      <c r="AI809" s="140" t="e">
        <f>VLOOKUP(C809,'[1]附件 系统外公开招考机关工作人员专业资格条件'!$H$4:$H$6155,1,0)</f>
        <v>#N/A</v>
      </c>
      <c r="AJ809" s="140" t="e">
        <f>VLOOKUP(D809,'[1]附件 系统外公开招考机关工作人员专业资格条件'!$I$4:$I$6155,1,0)</f>
        <v>#N/A</v>
      </c>
    </row>
    <row r="810" spans="17:36" ht="13.5">
      <c r="Q810" s="171">
        <f t="shared" si="80"/>
        <v>1</v>
      </c>
      <c r="R810" s="172">
        <f t="shared" si="81"/>
        <v>0</v>
      </c>
      <c r="S810" s="140"/>
      <c r="T810" s="140"/>
      <c r="U810" s="140"/>
      <c r="V810" s="173"/>
      <c r="W810" s="140"/>
      <c r="X810" s="140"/>
      <c r="AB810" s="140" t="e">
        <f t="shared" si="82"/>
        <v>#N/A</v>
      </c>
      <c r="AC810" s="140" t="str">
        <f t="shared" si="83"/>
        <v>徐加兵20161128</v>
      </c>
      <c r="AD810" s="175" t="s">
        <v>1367</v>
      </c>
      <c r="AE810" s="175" t="s">
        <v>641</v>
      </c>
      <c r="AF810" s="175" t="s">
        <v>361</v>
      </c>
      <c r="AG810" s="175" t="s">
        <v>42</v>
      </c>
      <c r="AH810" s="140" t="e">
        <f t="shared" si="84"/>
        <v>#N/A</v>
      </c>
      <c r="AI810" s="140" t="e">
        <f>VLOOKUP(C810,'[1]附件 系统外公开招考机关工作人员专业资格条件'!$H$4:$H$6155,1,0)</f>
        <v>#N/A</v>
      </c>
      <c r="AJ810" s="140" t="e">
        <f>VLOOKUP(D810,'[1]附件 系统外公开招考机关工作人员专业资格条件'!$I$4:$I$6155,1,0)</f>
        <v>#N/A</v>
      </c>
    </row>
    <row r="811" spans="17:36" ht="13.5">
      <c r="Q811" s="171">
        <f t="shared" si="80"/>
        <v>1</v>
      </c>
      <c r="R811" s="172">
        <f t="shared" si="81"/>
        <v>0</v>
      </c>
      <c r="S811" s="140"/>
      <c r="T811" s="140"/>
      <c r="U811" s="140"/>
      <c r="V811" s="173"/>
      <c r="W811" s="140"/>
      <c r="X811" s="140"/>
      <c r="AB811" s="140" t="e">
        <f t="shared" si="82"/>
        <v>#N/A</v>
      </c>
      <c r="AC811" s="140" t="str">
        <f t="shared" si="83"/>
        <v>杨远堂20171023</v>
      </c>
      <c r="AD811" s="175" t="s">
        <v>1368</v>
      </c>
      <c r="AE811" s="175" t="s">
        <v>122</v>
      </c>
      <c r="AF811" s="175" t="s">
        <v>247</v>
      </c>
      <c r="AG811" s="175" t="s">
        <v>46</v>
      </c>
      <c r="AH811" s="140" t="e">
        <f t="shared" si="84"/>
        <v>#N/A</v>
      </c>
      <c r="AI811" s="140" t="e">
        <f>VLOOKUP(C811,'[1]附件 系统外公开招考机关工作人员专业资格条件'!$H$4:$H$6155,1,0)</f>
        <v>#N/A</v>
      </c>
      <c r="AJ811" s="140" t="e">
        <f>VLOOKUP(D811,'[1]附件 系统外公开招考机关工作人员专业资格条件'!$I$4:$I$6155,1,0)</f>
        <v>#N/A</v>
      </c>
    </row>
    <row r="812" spans="17:36" ht="13.5">
      <c r="Q812" s="171">
        <f t="shared" si="80"/>
        <v>1</v>
      </c>
      <c r="R812" s="172">
        <f t="shared" si="81"/>
        <v>0</v>
      </c>
      <c r="S812" s="140"/>
      <c r="T812" s="140"/>
      <c r="U812" s="140"/>
      <c r="V812" s="173"/>
      <c r="W812" s="140"/>
      <c r="X812" s="140"/>
      <c r="AB812" s="140" t="e">
        <f t="shared" si="82"/>
        <v>#N/A</v>
      </c>
      <c r="AC812" s="140" t="str">
        <f t="shared" si="83"/>
        <v>吴明奎20171023</v>
      </c>
      <c r="AD812" s="175" t="s">
        <v>1369</v>
      </c>
      <c r="AE812" s="175" t="s">
        <v>44</v>
      </c>
      <c r="AF812" s="175" t="s">
        <v>247</v>
      </c>
      <c r="AG812" s="175" t="s">
        <v>46</v>
      </c>
      <c r="AH812" s="140" t="e">
        <f t="shared" si="84"/>
        <v>#N/A</v>
      </c>
      <c r="AI812" s="140" t="e">
        <f>VLOOKUP(C812,'[1]附件 系统外公开招考机关工作人员专业资格条件'!$H$4:$H$6155,1,0)</f>
        <v>#N/A</v>
      </c>
      <c r="AJ812" s="140" t="e">
        <f>VLOOKUP(D812,'[1]附件 系统外公开招考机关工作人员专业资格条件'!$I$4:$I$6155,1,0)</f>
        <v>#N/A</v>
      </c>
    </row>
    <row r="813" spans="17:36" ht="13.5">
      <c r="Q813" s="171">
        <f t="shared" si="80"/>
        <v>1</v>
      </c>
      <c r="R813" s="172">
        <f t="shared" si="81"/>
        <v>0</v>
      </c>
      <c r="S813" s="140"/>
      <c r="T813" s="140"/>
      <c r="U813" s="140"/>
      <c r="V813" s="173"/>
      <c r="W813" s="140"/>
      <c r="X813" s="140"/>
      <c r="AB813" s="140" t="e">
        <f t="shared" si="82"/>
        <v>#N/A</v>
      </c>
      <c r="AC813" s="140" t="str">
        <f t="shared" si="83"/>
        <v>袁岳伏20171024</v>
      </c>
      <c r="AD813" s="175" t="s">
        <v>439</v>
      </c>
      <c r="AE813" s="175" t="s">
        <v>44</v>
      </c>
      <c r="AF813" s="175" t="s">
        <v>737</v>
      </c>
      <c r="AG813" s="175" t="s">
        <v>46</v>
      </c>
      <c r="AH813" s="140" t="e">
        <f t="shared" si="84"/>
        <v>#N/A</v>
      </c>
      <c r="AI813" s="140" t="e">
        <f>VLOOKUP(C813,'[1]附件 系统外公开招考机关工作人员专业资格条件'!$H$4:$H$6155,1,0)</f>
        <v>#N/A</v>
      </c>
      <c r="AJ813" s="140" t="e">
        <f>VLOOKUP(D813,'[1]附件 系统外公开招考机关工作人员专业资格条件'!$I$4:$I$6155,1,0)</f>
        <v>#N/A</v>
      </c>
    </row>
    <row r="814" spans="17:36" ht="13.5">
      <c r="Q814" s="171">
        <f t="shared" si="80"/>
        <v>1</v>
      </c>
      <c r="R814" s="172">
        <f t="shared" si="81"/>
        <v>0</v>
      </c>
      <c r="S814" s="140"/>
      <c r="T814" s="140"/>
      <c r="U814" s="140"/>
      <c r="V814" s="173"/>
      <c r="W814" s="140"/>
      <c r="X814" s="140"/>
      <c r="AB814" s="140" t="e">
        <f t="shared" si="82"/>
        <v>#N/A</v>
      </c>
      <c r="AC814" s="140" t="str">
        <f t="shared" si="83"/>
        <v>李芳20171026</v>
      </c>
      <c r="AD814" s="175" t="s">
        <v>444</v>
      </c>
      <c r="AE814" s="175" t="s">
        <v>641</v>
      </c>
      <c r="AF814" s="175" t="s">
        <v>64</v>
      </c>
      <c r="AG814" s="175" t="s">
        <v>46</v>
      </c>
      <c r="AH814" s="140" t="e">
        <f t="shared" si="84"/>
        <v>#N/A</v>
      </c>
      <c r="AI814" s="140" t="e">
        <f>VLOOKUP(C814,'[1]附件 系统外公开招考机关工作人员专业资格条件'!$H$4:$H$6155,1,0)</f>
        <v>#N/A</v>
      </c>
      <c r="AJ814" s="140" t="e">
        <f>VLOOKUP(D814,'[1]附件 系统外公开招考机关工作人员专业资格条件'!$I$4:$I$6155,1,0)</f>
        <v>#N/A</v>
      </c>
    </row>
    <row r="815" spans="17:36" ht="13.5">
      <c r="Q815" s="171">
        <f t="shared" si="80"/>
        <v>1</v>
      </c>
      <c r="R815" s="172">
        <f t="shared" si="81"/>
        <v>0</v>
      </c>
      <c r="S815" s="140"/>
      <c r="T815" s="140"/>
      <c r="U815" s="140"/>
      <c r="V815" s="173"/>
      <c r="W815" s="140"/>
      <c r="X815" s="140"/>
      <c r="AB815" s="140" t="e">
        <f t="shared" si="82"/>
        <v>#N/A</v>
      </c>
      <c r="AC815" s="140" t="str">
        <f t="shared" si="83"/>
        <v>周先高20171026</v>
      </c>
      <c r="AD815" s="175" t="s">
        <v>1370</v>
      </c>
      <c r="AE815" s="175" t="s">
        <v>641</v>
      </c>
      <c r="AF815" s="175" t="s">
        <v>64</v>
      </c>
      <c r="AG815" s="175" t="s">
        <v>46</v>
      </c>
      <c r="AH815" s="140" t="e">
        <f t="shared" si="84"/>
        <v>#N/A</v>
      </c>
      <c r="AI815" s="140" t="e">
        <f>VLOOKUP(C815,'[1]附件 系统外公开招考机关工作人员专业资格条件'!$H$4:$H$6155,1,0)</f>
        <v>#N/A</v>
      </c>
      <c r="AJ815" s="140" t="e">
        <f>VLOOKUP(D815,'[1]附件 系统外公开招考机关工作人员专业资格条件'!$I$4:$I$6155,1,0)</f>
        <v>#N/A</v>
      </c>
    </row>
    <row r="816" spans="17:36" ht="13.5">
      <c r="Q816" s="171">
        <f t="shared" si="80"/>
        <v>1</v>
      </c>
      <c r="R816" s="172">
        <f t="shared" si="81"/>
        <v>0</v>
      </c>
      <c r="S816" s="140"/>
      <c r="T816" s="140"/>
      <c r="U816" s="140"/>
      <c r="V816" s="173"/>
      <c r="W816" s="140"/>
      <c r="X816" s="140"/>
      <c r="AB816" s="140" t="e">
        <f t="shared" si="82"/>
        <v>#N/A</v>
      </c>
      <c r="AC816" s="140" t="str">
        <f t="shared" si="83"/>
        <v>吴明友20171030</v>
      </c>
      <c r="AD816" s="175" t="s">
        <v>1371</v>
      </c>
      <c r="AE816" s="175" t="s">
        <v>44</v>
      </c>
      <c r="AF816" s="175" t="s">
        <v>266</v>
      </c>
      <c r="AG816" s="175" t="s">
        <v>46</v>
      </c>
      <c r="AH816" s="140" t="e">
        <f t="shared" si="84"/>
        <v>#N/A</v>
      </c>
      <c r="AI816" s="140" t="e">
        <f>VLOOKUP(C816,'[1]附件 系统外公开招考机关工作人员专业资格条件'!$H$4:$H$6155,1,0)</f>
        <v>#N/A</v>
      </c>
      <c r="AJ816" s="140" t="e">
        <f>VLOOKUP(D816,'[1]附件 系统外公开招考机关工作人员专业资格条件'!$I$4:$I$6155,1,0)</f>
        <v>#N/A</v>
      </c>
    </row>
    <row r="817" spans="17:36" ht="13.5">
      <c r="Q817" s="171">
        <f t="shared" si="80"/>
        <v>1</v>
      </c>
      <c r="R817" s="172">
        <f t="shared" si="81"/>
        <v>0</v>
      </c>
      <c r="S817" s="140"/>
      <c r="T817" s="140"/>
      <c r="U817" s="140"/>
      <c r="V817" s="173"/>
      <c r="W817" s="140"/>
      <c r="X817" s="140"/>
      <c r="AB817" s="140" t="e">
        <f t="shared" si="82"/>
        <v>#N/A</v>
      </c>
      <c r="AC817" s="140" t="str">
        <f t="shared" si="83"/>
        <v>程美纯20171030</v>
      </c>
      <c r="AD817" s="175" t="s">
        <v>1372</v>
      </c>
      <c r="AE817" s="175" t="s">
        <v>44</v>
      </c>
      <c r="AF817" s="175" t="s">
        <v>266</v>
      </c>
      <c r="AG817" s="175" t="s">
        <v>46</v>
      </c>
      <c r="AH817" s="140" t="e">
        <f t="shared" si="84"/>
        <v>#N/A</v>
      </c>
      <c r="AI817" s="140" t="e">
        <f>VLOOKUP(C817,'[1]附件 系统外公开招考机关工作人员专业资格条件'!$H$4:$H$6155,1,0)</f>
        <v>#N/A</v>
      </c>
      <c r="AJ817" s="140" t="e">
        <f>VLOOKUP(D817,'[1]附件 系统外公开招考机关工作人员专业资格条件'!$I$4:$I$6155,1,0)</f>
        <v>#N/A</v>
      </c>
    </row>
    <row r="818" spans="17:36" ht="13.5">
      <c r="Q818" s="171">
        <f t="shared" si="80"/>
        <v>1</v>
      </c>
      <c r="R818" s="172">
        <f t="shared" si="81"/>
        <v>0</v>
      </c>
      <c r="S818" s="140"/>
      <c r="T818" s="140"/>
      <c r="U818" s="140"/>
      <c r="V818" s="173"/>
      <c r="W818" s="140"/>
      <c r="X818" s="140"/>
      <c r="AB818" s="140" t="e">
        <f t="shared" si="82"/>
        <v>#N/A</v>
      </c>
      <c r="AC818" s="140" t="str">
        <f t="shared" si="83"/>
        <v>许岳军20190710</v>
      </c>
      <c r="AD818" s="175" t="s">
        <v>389</v>
      </c>
      <c r="AE818" s="175" t="s">
        <v>44</v>
      </c>
      <c r="AF818" s="175" t="s">
        <v>1296</v>
      </c>
      <c r="AG818" s="175" t="s">
        <v>46</v>
      </c>
      <c r="AH818" s="140" t="e">
        <f t="shared" si="84"/>
        <v>#N/A</v>
      </c>
      <c r="AI818" s="140" t="e">
        <f>VLOOKUP(C818,'[1]附件 系统外公开招考机关工作人员专业资格条件'!$H$4:$H$6155,1,0)</f>
        <v>#N/A</v>
      </c>
      <c r="AJ818" s="140" t="e">
        <f>VLOOKUP(D818,'[1]附件 系统外公开招考机关工作人员专业资格条件'!$I$4:$I$6155,1,0)</f>
        <v>#N/A</v>
      </c>
    </row>
    <row r="819" spans="17:36" ht="13.5">
      <c r="Q819" s="171">
        <f t="shared" si="80"/>
        <v>1</v>
      </c>
      <c r="R819" s="172">
        <f t="shared" si="81"/>
        <v>0</v>
      </c>
      <c r="S819" s="140"/>
      <c r="T819" s="140"/>
      <c r="U819" s="140"/>
      <c r="V819" s="173"/>
      <c r="W819" s="140"/>
      <c r="X819" s="140"/>
      <c r="AB819" s="140" t="e">
        <f t="shared" si="82"/>
        <v>#N/A</v>
      </c>
      <c r="AC819" s="140" t="str">
        <f t="shared" si="83"/>
        <v>谢四红20190711</v>
      </c>
      <c r="AD819" s="175" t="s">
        <v>398</v>
      </c>
      <c r="AE819" s="175" t="s">
        <v>44</v>
      </c>
      <c r="AF819" s="175" t="s">
        <v>1373</v>
      </c>
      <c r="AG819" s="175" t="s">
        <v>46</v>
      </c>
      <c r="AH819" s="140" t="e">
        <f t="shared" si="84"/>
        <v>#N/A</v>
      </c>
      <c r="AI819" s="140" t="e">
        <f>VLOOKUP(C819,'[1]附件 系统外公开招考机关工作人员专业资格条件'!$H$4:$H$6155,1,0)</f>
        <v>#N/A</v>
      </c>
      <c r="AJ819" s="140" t="e">
        <f>VLOOKUP(D819,'[1]附件 系统外公开招考机关工作人员专业资格条件'!$I$4:$I$6155,1,0)</f>
        <v>#N/A</v>
      </c>
    </row>
    <row r="820" spans="17:36" ht="13.5">
      <c r="Q820" s="171">
        <f t="shared" si="80"/>
        <v>1</v>
      </c>
      <c r="R820" s="172">
        <f t="shared" si="81"/>
        <v>0</v>
      </c>
      <c r="S820" s="140"/>
      <c r="T820" s="140"/>
      <c r="U820" s="140"/>
      <c r="V820" s="173"/>
      <c r="W820" s="140"/>
      <c r="X820" s="140"/>
      <c r="AB820" s="140" t="e">
        <f t="shared" si="82"/>
        <v>#N/A</v>
      </c>
      <c r="AC820" s="140" t="str">
        <f t="shared" si="83"/>
        <v>魏金山20190711</v>
      </c>
      <c r="AD820" s="175" t="s">
        <v>403</v>
      </c>
      <c r="AE820" s="175" t="s">
        <v>44</v>
      </c>
      <c r="AF820" s="175" t="s">
        <v>1373</v>
      </c>
      <c r="AG820" s="175" t="s">
        <v>46</v>
      </c>
      <c r="AH820" s="140" t="e">
        <f t="shared" si="84"/>
        <v>#N/A</v>
      </c>
      <c r="AI820" s="140" t="e">
        <f>VLOOKUP(C820,'[1]附件 系统外公开招考机关工作人员专业资格条件'!$H$4:$H$6155,1,0)</f>
        <v>#N/A</v>
      </c>
      <c r="AJ820" s="140" t="e">
        <f>VLOOKUP(D820,'[1]附件 系统外公开招考机关工作人员专业资格条件'!$I$4:$I$6155,1,0)</f>
        <v>#N/A</v>
      </c>
    </row>
    <row r="821" spans="17:36" ht="13.5">
      <c r="Q821" s="171">
        <f t="shared" si="80"/>
        <v>1</v>
      </c>
      <c r="R821" s="172">
        <f t="shared" si="81"/>
        <v>0</v>
      </c>
      <c r="S821" s="140"/>
      <c r="T821" s="140"/>
      <c r="U821" s="140"/>
      <c r="V821" s="173"/>
      <c r="W821" s="140"/>
      <c r="X821" s="140"/>
      <c r="AB821" s="140" t="e">
        <f t="shared" si="82"/>
        <v>#N/A</v>
      </c>
      <c r="AC821" s="140" t="str">
        <f t="shared" si="83"/>
        <v>苏绪华20190716</v>
      </c>
      <c r="AD821" s="175" t="s">
        <v>416</v>
      </c>
      <c r="AE821" s="175" t="s">
        <v>44</v>
      </c>
      <c r="AF821" s="175" t="s">
        <v>1374</v>
      </c>
      <c r="AG821" s="175" t="s">
        <v>46</v>
      </c>
      <c r="AH821" s="140" t="e">
        <f t="shared" si="84"/>
        <v>#N/A</v>
      </c>
      <c r="AI821" s="140" t="e">
        <f>VLOOKUP(C821,'[1]附件 系统外公开招考机关工作人员专业资格条件'!$H$4:$H$6155,1,0)</f>
        <v>#N/A</v>
      </c>
      <c r="AJ821" s="140" t="e">
        <f>VLOOKUP(D821,'[1]附件 系统外公开招考机关工作人员专业资格条件'!$I$4:$I$6155,1,0)</f>
        <v>#N/A</v>
      </c>
    </row>
    <row r="822" spans="17:36" ht="13.5">
      <c r="Q822" s="171">
        <f t="shared" si="80"/>
        <v>1</v>
      </c>
      <c r="R822" s="172">
        <f t="shared" si="81"/>
        <v>0</v>
      </c>
      <c r="S822" s="140"/>
      <c r="T822" s="140"/>
      <c r="U822" s="140"/>
      <c r="V822" s="173"/>
      <c r="W822" s="140"/>
      <c r="X822" s="140"/>
      <c r="AB822" s="140" t="e">
        <f t="shared" si="82"/>
        <v>#N/A</v>
      </c>
      <c r="AC822" s="140" t="str">
        <f t="shared" si="83"/>
        <v>魏新才20190717</v>
      </c>
      <c r="AD822" s="175" t="s">
        <v>420</v>
      </c>
      <c r="AE822" s="175" t="s">
        <v>44</v>
      </c>
      <c r="AF822" s="175" t="s">
        <v>805</v>
      </c>
      <c r="AG822" s="175" t="s">
        <v>46</v>
      </c>
      <c r="AH822" s="140" t="e">
        <f t="shared" si="84"/>
        <v>#N/A</v>
      </c>
      <c r="AI822" s="140" t="e">
        <f>VLOOKUP(C822,'[1]附件 系统外公开招考机关工作人员专业资格条件'!$H$4:$H$6155,1,0)</f>
        <v>#N/A</v>
      </c>
      <c r="AJ822" s="140" t="e">
        <f>VLOOKUP(D822,'[1]附件 系统外公开招考机关工作人员专业资格条件'!$I$4:$I$6155,1,0)</f>
        <v>#N/A</v>
      </c>
    </row>
    <row r="823" spans="17:36" ht="13.5">
      <c r="Q823" s="171">
        <f t="shared" si="80"/>
        <v>1</v>
      </c>
      <c r="R823" s="172">
        <f t="shared" si="81"/>
        <v>0</v>
      </c>
      <c r="S823" s="140"/>
      <c r="T823" s="140"/>
      <c r="U823" s="140"/>
      <c r="V823" s="173"/>
      <c r="W823" s="140"/>
      <c r="X823" s="140"/>
      <c r="AB823" s="140" t="e">
        <f t="shared" si="82"/>
        <v>#N/A</v>
      </c>
      <c r="AC823" s="140" t="str">
        <f t="shared" si="83"/>
        <v>谢征兵20161129</v>
      </c>
      <c r="AD823" s="175" t="s">
        <v>1375</v>
      </c>
      <c r="AE823" s="175" t="s">
        <v>44</v>
      </c>
      <c r="AF823" s="175" t="s">
        <v>1118</v>
      </c>
      <c r="AG823" s="175" t="s">
        <v>42</v>
      </c>
      <c r="AH823" s="140" t="e">
        <f t="shared" si="84"/>
        <v>#N/A</v>
      </c>
      <c r="AI823" s="140" t="e">
        <f>VLOOKUP(C823,'[1]附件 系统外公开招考机关工作人员专业资格条件'!$H$4:$H$6155,1,0)</f>
        <v>#N/A</v>
      </c>
      <c r="AJ823" s="140" t="e">
        <f>VLOOKUP(D823,'[1]附件 系统外公开招考机关工作人员专业资格条件'!$I$4:$I$6155,1,0)</f>
        <v>#N/A</v>
      </c>
    </row>
    <row r="824" spans="17:36" ht="13.5">
      <c r="Q824" s="171">
        <f t="shared" si="80"/>
        <v>1</v>
      </c>
      <c r="R824" s="172">
        <f t="shared" si="81"/>
        <v>0</v>
      </c>
      <c r="S824" s="140"/>
      <c r="T824" s="140"/>
      <c r="U824" s="140"/>
      <c r="V824" s="173"/>
      <c r="W824" s="140"/>
      <c r="X824" s="140"/>
      <c r="AB824" s="140" t="e">
        <f t="shared" si="82"/>
        <v>#N/A</v>
      </c>
      <c r="AC824" s="140" t="str">
        <f t="shared" si="83"/>
        <v>谢望东20161129</v>
      </c>
      <c r="AD824" s="175" t="s">
        <v>1376</v>
      </c>
      <c r="AE824" s="175" t="s">
        <v>44</v>
      </c>
      <c r="AF824" s="175" t="s">
        <v>1118</v>
      </c>
      <c r="AG824" s="175" t="s">
        <v>42</v>
      </c>
      <c r="AH824" s="140" t="e">
        <f t="shared" si="84"/>
        <v>#N/A</v>
      </c>
      <c r="AI824" s="140" t="e">
        <f>VLOOKUP(C824,'[1]附件 系统外公开招考机关工作人员专业资格条件'!$H$4:$H$6155,1,0)</f>
        <v>#N/A</v>
      </c>
      <c r="AJ824" s="140" t="e">
        <f>VLOOKUP(D824,'[1]附件 系统外公开招考机关工作人员专业资格条件'!$I$4:$I$6155,1,0)</f>
        <v>#N/A</v>
      </c>
    </row>
    <row r="825" spans="17:36" ht="13.5">
      <c r="Q825" s="171">
        <f t="shared" si="80"/>
        <v>1</v>
      </c>
      <c r="R825" s="172">
        <f t="shared" si="81"/>
        <v>0</v>
      </c>
      <c r="S825" s="140"/>
      <c r="T825" s="140"/>
      <c r="U825" s="140"/>
      <c r="V825" s="173"/>
      <c r="W825" s="140"/>
      <c r="X825" s="140"/>
      <c r="AB825" s="140" t="e">
        <f t="shared" si="82"/>
        <v>#N/A</v>
      </c>
      <c r="AC825" s="140" t="str">
        <f t="shared" si="83"/>
        <v>刘双20161130</v>
      </c>
      <c r="AD825" s="175" t="s">
        <v>1377</v>
      </c>
      <c r="AE825" s="175" t="s">
        <v>44</v>
      </c>
      <c r="AF825" s="175" t="s">
        <v>387</v>
      </c>
      <c r="AG825" s="175" t="s">
        <v>42</v>
      </c>
      <c r="AH825" s="140" t="e">
        <f t="shared" si="84"/>
        <v>#N/A</v>
      </c>
      <c r="AI825" s="140" t="e">
        <f>VLOOKUP(C825,'[1]附件 系统外公开招考机关工作人员专业资格条件'!$H$4:$H$6155,1,0)</f>
        <v>#N/A</v>
      </c>
      <c r="AJ825" s="140" t="e">
        <f>VLOOKUP(D825,'[1]附件 系统外公开招考机关工作人员专业资格条件'!$I$4:$I$6155,1,0)</f>
        <v>#N/A</v>
      </c>
    </row>
    <row r="826" spans="17:36" ht="13.5">
      <c r="Q826" s="171">
        <f t="shared" si="80"/>
        <v>1</v>
      </c>
      <c r="R826" s="172">
        <f t="shared" si="81"/>
        <v>0</v>
      </c>
      <c r="S826" s="140"/>
      <c r="T826" s="140"/>
      <c r="U826" s="140"/>
      <c r="V826" s="173"/>
      <c r="W826" s="140"/>
      <c r="X826" s="140"/>
      <c r="AB826" s="140" t="e">
        <f t="shared" si="82"/>
        <v>#N/A</v>
      </c>
      <c r="AC826" s="140" t="str">
        <f t="shared" si="83"/>
        <v>魏金山20161130</v>
      </c>
      <c r="AD826" s="175" t="s">
        <v>403</v>
      </c>
      <c r="AE826" s="175" t="s">
        <v>44</v>
      </c>
      <c r="AF826" s="175" t="s">
        <v>387</v>
      </c>
      <c r="AG826" s="175" t="s">
        <v>42</v>
      </c>
      <c r="AH826" s="140" t="e">
        <f t="shared" si="84"/>
        <v>#N/A</v>
      </c>
      <c r="AI826" s="140" t="e">
        <f>VLOOKUP(C826,'[1]附件 系统外公开招考机关工作人员专业资格条件'!$H$4:$H$6155,1,0)</f>
        <v>#N/A</v>
      </c>
      <c r="AJ826" s="140" t="e">
        <f>VLOOKUP(D826,'[1]附件 系统外公开招考机关工作人员专业资格条件'!$I$4:$I$6155,1,0)</f>
        <v>#N/A</v>
      </c>
    </row>
    <row r="827" spans="17:36" ht="13.5">
      <c r="Q827" s="171">
        <f t="shared" si="80"/>
        <v>1</v>
      </c>
      <c r="R827" s="172">
        <f t="shared" si="81"/>
        <v>0</v>
      </c>
      <c r="S827" s="140"/>
      <c r="T827" s="140"/>
      <c r="U827" s="140"/>
      <c r="V827" s="173"/>
      <c r="W827" s="140"/>
      <c r="X827" s="140"/>
      <c r="AB827" s="140" t="e">
        <f t="shared" si="82"/>
        <v>#N/A</v>
      </c>
      <c r="AC827" s="140" t="str">
        <f t="shared" si="83"/>
        <v>许岳军20170831</v>
      </c>
      <c r="AD827" s="175" t="s">
        <v>389</v>
      </c>
      <c r="AE827" s="175" t="s">
        <v>44</v>
      </c>
      <c r="AF827" s="175" t="s">
        <v>1328</v>
      </c>
      <c r="AG827" s="175" t="s">
        <v>46</v>
      </c>
      <c r="AH827" s="140" t="e">
        <f t="shared" si="84"/>
        <v>#N/A</v>
      </c>
      <c r="AI827" s="140" t="e">
        <f>VLOOKUP(C827,'[1]附件 系统外公开招考机关工作人员专业资格条件'!$H$4:$H$6155,1,0)</f>
        <v>#N/A</v>
      </c>
      <c r="AJ827" s="140" t="e">
        <f>VLOOKUP(D827,'[1]附件 系统外公开招考机关工作人员专业资格条件'!$I$4:$I$6155,1,0)</f>
        <v>#N/A</v>
      </c>
    </row>
    <row r="828" spans="17:36" ht="13.5">
      <c r="Q828" s="171">
        <f t="shared" si="80"/>
        <v>1</v>
      </c>
      <c r="R828" s="172">
        <f t="shared" si="81"/>
        <v>0</v>
      </c>
      <c r="S828" s="140"/>
      <c r="T828" s="140"/>
      <c r="U828" s="140"/>
      <c r="V828" s="173"/>
      <c r="W828" s="140"/>
      <c r="X828" s="140"/>
      <c r="AB828" s="140" t="e">
        <f t="shared" si="82"/>
        <v>#N/A</v>
      </c>
      <c r="AC828" s="140" t="str">
        <f t="shared" si="83"/>
        <v>肖双喜20171026</v>
      </c>
      <c r="AD828" s="175" t="s">
        <v>1378</v>
      </c>
      <c r="AE828" s="175" t="s">
        <v>44</v>
      </c>
      <c r="AF828" s="175" t="s">
        <v>64</v>
      </c>
      <c r="AG828" s="175" t="s">
        <v>46</v>
      </c>
      <c r="AH828" s="140" t="e">
        <f t="shared" si="84"/>
        <v>#N/A</v>
      </c>
      <c r="AI828" s="140" t="e">
        <f>VLOOKUP(C828,'[1]附件 系统外公开招考机关工作人员专业资格条件'!$H$4:$H$6155,1,0)</f>
        <v>#N/A</v>
      </c>
      <c r="AJ828" s="140" t="e">
        <f>VLOOKUP(D828,'[1]附件 系统外公开招考机关工作人员专业资格条件'!$I$4:$I$6155,1,0)</f>
        <v>#N/A</v>
      </c>
    </row>
    <row r="829" spans="17:36" ht="13.5">
      <c r="Q829" s="171">
        <f t="shared" si="80"/>
        <v>1</v>
      </c>
      <c r="R829" s="172">
        <f t="shared" si="81"/>
        <v>0</v>
      </c>
      <c r="S829" s="140"/>
      <c r="T829" s="140"/>
      <c r="U829" s="140"/>
      <c r="V829" s="173"/>
      <c r="W829" s="140"/>
      <c r="X829" s="140"/>
      <c r="AB829" s="140" t="e">
        <f t="shared" si="82"/>
        <v>#N/A</v>
      </c>
      <c r="AC829" s="140" t="str">
        <f t="shared" si="83"/>
        <v>甘元才20171027</v>
      </c>
      <c r="AD829" s="175" t="s">
        <v>1379</v>
      </c>
      <c r="AE829" s="175" t="s">
        <v>122</v>
      </c>
      <c r="AF829" s="175" t="s">
        <v>90</v>
      </c>
      <c r="AG829" s="175" t="s">
        <v>46</v>
      </c>
      <c r="AH829" s="140" t="e">
        <f t="shared" si="84"/>
        <v>#N/A</v>
      </c>
      <c r="AI829" s="140" t="e">
        <f>VLOOKUP(C829,'[1]附件 系统外公开招考机关工作人员专业资格条件'!$H$4:$H$6155,1,0)</f>
        <v>#N/A</v>
      </c>
      <c r="AJ829" s="140" t="e">
        <f>VLOOKUP(D829,'[1]附件 系统外公开招考机关工作人员专业资格条件'!$I$4:$I$6155,1,0)</f>
        <v>#N/A</v>
      </c>
    </row>
    <row r="830" spans="17:36" ht="13.5">
      <c r="Q830" s="171">
        <f t="shared" si="80"/>
        <v>1</v>
      </c>
      <c r="R830" s="172">
        <f t="shared" si="81"/>
        <v>0</v>
      </c>
      <c r="S830" s="140"/>
      <c r="T830" s="140"/>
      <c r="U830" s="140"/>
      <c r="V830" s="173"/>
      <c r="W830" s="140"/>
      <c r="X830" s="140"/>
      <c r="AB830" s="140" t="e">
        <f t="shared" si="82"/>
        <v>#N/A</v>
      </c>
      <c r="AC830" s="140" t="str">
        <f t="shared" si="83"/>
        <v>罗岳君20171031</v>
      </c>
      <c r="AD830" s="175" t="s">
        <v>1380</v>
      </c>
      <c r="AE830" s="175" t="s">
        <v>44</v>
      </c>
      <c r="AF830" s="175" t="s">
        <v>268</v>
      </c>
      <c r="AG830" s="175" t="s">
        <v>46</v>
      </c>
      <c r="AH830" s="140" t="e">
        <f t="shared" si="84"/>
        <v>#N/A</v>
      </c>
      <c r="AI830" s="140" t="e">
        <f>VLOOKUP(C830,'[1]附件 系统外公开招考机关工作人员专业资格条件'!$H$4:$H$6155,1,0)</f>
        <v>#N/A</v>
      </c>
      <c r="AJ830" s="140" t="e">
        <f>VLOOKUP(D830,'[1]附件 系统外公开招考机关工作人员专业资格条件'!$I$4:$I$6155,1,0)</f>
        <v>#N/A</v>
      </c>
    </row>
    <row r="831" spans="17:36" ht="13.5">
      <c r="Q831" s="171">
        <f t="shared" si="80"/>
        <v>1</v>
      </c>
      <c r="R831" s="172">
        <f t="shared" si="81"/>
        <v>0</v>
      </c>
      <c r="S831" s="140"/>
      <c r="T831" s="140"/>
      <c r="U831" s="140"/>
      <c r="V831" s="173"/>
      <c r="W831" s="140"/>
      <c r="X831" s="140"/>
      <c r="AB831" s="140" t="e">
        <f t="shared" si="82"/>
        <v>#N/A</v>
      </c>
      <c r="AC831" s="140" t="str">
        <f t="shared" si="83"/>
        <v>邹常忠20190131</v>
      </c>
      <c r="AD831" s="175" t="s">
        <v>323</v>
      </c>
      <c r="AE831" s="175" t="s">
        <v>641</v>
      </c>
      <c r="AF831" s="175" t="s">
        <v>1336</v>
      </c>
      <c r="AG831" s="175" t="s">
        <v>42</v>
      </c>
      <c r="AH831" s="140" t="e">
        <f t="shared" si="84"/>
        <v>#N/A</v>
      </c>
      <c r="AI831" s="140" t="e">
        <f>VLOOKUP(C831,'[1]附件 系统外公开招考机关工作人员专业资格条件'!$H$4:$H$6155,1,0)</f>
        <v>#N/A</v>
      </c>
      <c r="AJ831" s="140" t="e">
        <f>VLOOKUP(D831,'[1]附件 系统外公开招考机关工作人员专业资格条件'!$I$4:$I$6155,1,0)</f>
        <v>#N/A</v>
      </c>
    </row>
    <row r="832" spans="17:36" ht="13.5">
      <c r="Q832" s="171">
        <f aca="true" t="shared" si="85" ref="Q832:Q857">J832-I832+1</f>
        <v>1</v>
      </c>
      <c r="R832" s="172">
        <f aca="true" t="shared" si="86" ref="R832:R857">E832*K832*L832/36500</f>
        <v>0</v>
      </c>
      <c r="S832" s="140"/>
      <c r="T832" s="140"/>
      <c r="U832" s="140"/>
      <c r="V832" s="173"/>
      <c r="W832" s="140"/>
      <c r="X832" s="140"/>
      <c r="AB832" s="140" t="e">
        <f aca="true" t="shared" si="87" ref="AB832:AB856">VLOOKUP(AA832,AC832:AE1689,3,0)</f>
        <v>#N/A</v>
      </c>
      <c r="AC832" s="140" t="str">
        <f aca="true" t="shared" si="88" ref="AC832:AC856">AD832&amp;AF832</f>
        <v>李贵20190131</v>
      </c>
      <c r="AD832" s="175" t="s">
        <v>463</v>
      </c>
      <c r="AE832" s="175" t="s">
        <v>44</v>
      </c>
      <c r="AF832" s="175" t="s">
        <v>1336</v>
      </c>
      <c r="AG832" s="175" t="s">
        <v>42</v>
      </c>
      <c r="AH832" s="140" t="e">
        <f aca="true" t="shared" si="89" ref="AH832:AH857">VLOOKUP(AA832,AC832:AG1689,5,0)</f>
        <v>#N/A</v>
      </c>
      <c r="AI832" s="140" t="e">
        <f>VLOOKUP(C832,'[1]附件 系统外公开招考机关工作人员专业资格条件'!$H$4:$H$6155,1,0)</f>
        <v>#N/A</v>
      </c>
      <c r="AJ832" s="140" t="e">
        <f>VLOOKUP(D832,'[1]附件 系统外公开招考机关工作人员专业资格条件'!$I$4:$I$6155,1,0)</f>
        <v>#N/A</v>
      </c>
    </row>
    <row r="833" spans="17:36" ht="13.5">
      <c r="Q833" s="171">
        <f t="shared" si="85"/>
        <v>1</v>
      </c>
      <c r="R833" s="172">
        <f t="shared" si="86"/>
        <v>0</v>
      </c>
      <c r="S833" s="140"/>
      <c r="T833" s="140"/>
      <c r="U833" s="140"/>
      <c r="V833" s="173"/>
      <c r="W833" s="140"/>
      <c r="X833" s="140"/>
      <c r="AB833" s="140" t="e">
        <f t="shared" si="87"/>
        <v>#N/A</v>
      </c>
      <c r="AC833" s="140" t="str">
        <f t="shared" si="88"/>
        <v>宋先伟20190131</v>
      </c>
      <c r="AD833" s="175" t="s">
        <v>328</v>
      </c>
      <c r="AE833" s="175" t="s">
        <v>44</v>
      </c>
      <c r="AF833" s="175" t="s">
        <v>1336</v>
      </c>
      <c r="AG833" s="175" t="s">
        <v>42</v>
      </c>
      <c r="AH833" s="140" t="e">
        <f t="shared" si="89"/>
        <v>#N/A</v>
      </c>
      <c r="AI833" s="140" t="e">
        <f>VLOOKUP(C833,'[1]附件 系统外公开招考机关工作人员专业资格条件'!$H$4:$H$6155,1,0)</f>
        <v>#N/A</v>
      </c>
      <c r="AJ833" s="140" t="e">
        <f>VLOOKUP(D833,'[1]附件 系统外公开招考机关工作人员专业资格条件'!$I$4:$I$6155,1,0)</f>
        <v>#N/A</v>
      </c>
    </row>
    <row r="834" spans="17:36" ht="13.5">
      <c r="Q834" s="171">
        <f t="shared" si="85"/>
        <v>1</v>
      </c>
      <c r="R834" s="172">
        <f t="shared" si="86"/>
        <v>0</v>
      </c>
      <c r="S834" s="140"/>
      <c r="T834" s="140"/>
      <c r="U834" s="140"/>
      <c r="V834" s="173"/>
      <c r="W834" s="140"/>
      <c r="X834" s="140"/>
      <c r="AB834" s="140" t="e">
        <f t="shared" si="87"/>
        <v>#N/A</v>
      </c>
      <c r="AC834" s="140" t="str">
        <f t="shared" si="88"/>
        <v>胡正艳20161123</v>
      </c>
      <c r="AD834" s="175" t="s">
        <v>1381</v>
      </c>
      <c r="AE834" s="175" t="s">
        <v>44</v>
      </c>
      <c r="AF834" s="175" t="s">
        <v>878</v>
      </c>
      <c r="AG834" s="175" t="s">
        <v>42</v>
      </c>
      <c r="AH834" s="140" t="e">
        <f t="shared" si="89"/>
        <v>#N/A</v>
      </c>
      <c r="AI834" s="140" t="e">
        <f>VLOOKUP(C834,'[1]附件 系统外公开招考机关工作人员专业资格条件'!$H$4:$H$6155,1,0)</f>
        <v>#N/A</v>
      </c>
      <c r="AJ834" s="140" t="e">
        <f>VLOOKUP(D834,'[1]附件 系统外公开招考机关工作人员专业资格条件'!$I$4:$I$6155,1,0)</f>
        <v>#N/A</v>
      </c>
    </row>
    <row r="835" spans="17:36" ht="13.5">
      <c r="Q835" s="171">
        <f t="shared" si="85"/>
        <v>1</v>
      </c>
      <c r="R835" s="172">
        <f t="shared" si="86"/>
        <v>0</v>
      </c>
      <c r="S835" s="140"/>
      <c r="T835" s="140"/>
      <c r="U835" s="140"/>
      <c r="V835" s="173"/>
      <c r="W835" s="140"/>
      <c r="X835" s="140"/>
      <c r="AB835" s="140" t="e">
        <f t="shared" si="87"/>
        <v>#N/A</v>
      </c>
      <c r="AC835" s="140" t="str">
        <f t="shared" si="88"/>
        <v>戴永华20161124</v>
      </c>
      <c r="AD835" s="175" t="s">
        <v>1382</v>
      </c>
      <c r="AE835" s="175" t="s">
        <v>44</v>
      </c>
      <c r="AF835" s="175" t="s">
        <v>706</v>
      </c>
      <c r="AG835" s="175" t="s">
        <v>42</v>
      </c>
      <c r="AH835" s="140" t="e">
        <f t="shared" si="89"/>
        <v>#N/A</v>
      </c>
      <c r="AI835" s="140" t="e">
        <f>VLOOKUP(C835,'[1]附件 系统外公开招考机关工作人员专业资格条件'!$H$4:$H$6155,1,0)</f>
        <v>#N/A</v>
      </c>
      <c r="AJ835" s="140" t="e">
        <f>VLOOKUP(D835,'[1]附件 系统外公开招考机关工作人员专业资格条件'!$I$4:$I$6155,1,0)</f>
        <v>#N/A</v>
      </c>
    </row>
    <row r="836" spans="17:36" ht="13.5">
      <c r="Q836" s="171">
        <f t="shared" si="85"/>
        <v>1</v>
      </c>
      <c r="R836" s="172">
        <f t="shared" si="86"/>
        <v>0</v>
      </c>
      <c r="S836" s="140"/>
      <c r="T836" s="140"/>
      <c r="U836" s="140"/>
      <c r="V836" s="173"/>
      <c r="W836" s="140"/>
      <c r="X836" s="140"/>
      <c r="AB836" s="140" t="e">
        <f t="shared" si="87"/>
        <v>#N/A</v>
      </c>
      <c r="AC836" s="140" t="str">
        <f t="shared" si="88"/>
        <v>王清权20161130</v>
      </c>
      <c r="AD836" s="175" t="s">
        <v>1383</v>
      </c>
      <c r="AE836" s="175" t="s">
        <v>44</v>
      </c>
      <c r="AF836" s="175" t="s">
        <v>387</v>
      </c>
      <c r="AG836" s="175" t="s">
        <v>42</v>
      </c>
      <c r="AH836" s="140" t="e">
        <f t="shared" si="89"/>
        <v>#N/A</v>
      </c>
      <c r="AI836" s="140" t="e">
        <f>VLOOKUP(C836,'[1]附件 系统外公开招考机关工作人员专业资格条件'!$H$4:$H$6155,1,0)</f>
        <v>#N/A</v>
      </c>
      <c r="AJ836" s="140" t="e">
        <f>VLOOKUP(D836,'[1]附件 系统外公开招考机关工作人员专业资格条件'!$I$4:$I$6155,1,0)</f>
        <v>#N/A</v>
      </c>
    </row>
    <row r="837" spans="17:36" ht="13.5">
      <c r="Q837" s="171">
        <f t="shared" si="85"/>
        <v>1</v>
      </c>
      <c r="R837" s="172">
        <f t="shared" si="86"/>
        <v>0</v>
      </c>
      <c r="S837" s="140"/>
      <c r="T837" s="140"/>
      <c r="U837" s="140"/>
      <c r="V837" s="173"/>
      <c r="W837" s="140"/>
      <c r="X837" s="140"/>
      <c r="AB837" s="140" t="e">
        <f t="shared" si="87"/>
        <v>#N/A</v>
      </c>
      <c r="AC837" s="140" t="str">
        <f t="shared" si="88"/>
        <v>李玲20161201</v>
      </c>
      <c r="AD837" s="175" t="s">
        <v>1384</v>
      </c>
      <c r="AE837" s="175" t="s">
        <v>44</v>
      </c>
      <c r="AF837" s="175" t="s">
        <v>1170</v>
      </c>
      <c r="AG837" s="175" t="s">
        <v>42</v>
      </c>
      <c r="AH837" s="140" t="e">
        <f t="shared" si="89"/>
        <v>#N/A</v>
      </c>
      <c r="AI837" s="140" t="e">
        <f>VLOOKUP(C837,'[1]附件 系统外公开招考机关工作人员专业资格条件'!$H$4:$H$6155,1,0)</f>
        <v>#N/A</v>
      </c>
      <c r="AJ837" s="140" t="e">
        <f>VLOOKUP(D837,'[1]附件 系统外公开招考机关工作人员专业资格条件'!$I$4:$I$6155,1,0)</f>
        <v>#N/A</v>
      </c>
    </row>
    <row r="838" spans="17:36" ht="13.5">
      <c r="Q838" s="171">
        <f t="shared" si="85"/>
        <v>1</v>
      </c>
      <c r="R838" s="172">
        <f t="shared" si="86"/>
        <v>0</v>
      </c>
      <c r="S838" s="140"/>
      <c r="T838" s="140"/>
      <c r="U838" s="140"/>
      <c r="V838" s="173"/>
      <c r="W838" s="140"/>
      <c r="X838" s="140"/>
      <c r="AB838" s="140" t="e">
        <f t="shared" si="87"/>
        <v>#N/A</v>
      </c>
      <c r="AC838" s="140" t="str">
        <f t="shared" si="88"/>
        <v>宋先伟20161202</v>
      </c>
      <c r="AD838" s="175" t="s">
        <v>328</v>
      </c>
      <c r="AE838" s="175" t="s">
        <v>44</v>
      </c>
      <c r="AF838" s="175" t="s">
        <v>958</v>
      </c>
      <c r="AG838" s="175" t="s">
        <v>42</v>
      </c>
      <c r="AH838" s="140" t="e">
        <f t="shared" si="89"/>
        <v>#N/A</v>
      </c>
      <c r="AI838" s="140" t="e">
        <f>VLOOKUP(C838,'[1]附件 系统外公开招考机关工作人员专业资格条件'!$H$4:$H$6155,1,0)</f>
        <v>#N/A</v>
      </c>
      <c r="AJ838" s="140" t="e">
        <f>VLOOKUP(D838,'[1]附件 系统外公开招考机关工作人员专业资格条件'!$I$4:$I$6155,1,0)</f>
        <v>#N/A</v>
      </c>
    </row>
    <row r="839" spans="17:36" ht="13.5">
      <c r="Q839" s="171">
        <f t="shared" si="85"/>
        <v>1</v>
      </c>
      <c r="R839" s="172">
        <f t="shared" si="86"/>
        <v>0</v>
      </c>
      <c r="S839" s="140"/>
      <c r="T839" s="140"/>
      <c r="U839" s="140"/>
      <c r="V839" s="173"/>
      <c r="W839" s="140"/>
      <c r="X839" s="140"/>
      <c r="AB839" s="140" t="e">
        <f t="shared" si="87"/>
        <v>#N/A</v>
      </c>
      <c r="AC839" s="140" t="str">
        <f t="shared" si="88"/>
        <v>陈满秀20171020</v>
      </c>
      <c r="AD839" s="175" t="s">
        <v>1385</v>
      </c>
      <c r="AE839" s="175" t="s">
        <v>44</v>
      </c>
      <c r="AF839" s="175" t="s">
        <v>428</v>
      </c>
      <c r="AG839" s="175" t="s">
        <v>46</v>
      </c>
      <c r="AH839" s="140" t="e">
        <f t="shared" si="89"/>
        <v>#N/A</v>
      </c>
      <c r="AI839" s="140" t="e">
        <f>VLOOKUP(C839,'[1]附件 系统外公开招考机关工作人员专业资格条件'!$H$4:$H$6155,1,0)</f>
        <v>#N/A</v>
      </c>
      <c r="AJ839" s="140" t="e">
        <f>VLOOKUP(D839,'[1]附件 系统外公开招考机关工作人员专业资格条件'!$I$4:$I$6155,1,0)</f>
        <v>#N/A</v>
      </c>
    </row>
    <row r="840" spans="17:36" ht="13.5">
      <c r="Q840" s="171">
        <f t="shared" si="85"/>
        <v>1</v>
      </c>
      <c r="R840" s="172">
        <f t="shared" si="86"/>
        <v>0</v>
      </c>
      <c r="S840" s="140"/>
      <c r="T840" s="140"/>
      <c r="U840" s="140"/>
      <c r="V840" s="173"/>
      <c r="W840" s="140"/>
      <c r="X840" s="140"/>
      <c r="AB840" s="140" t="e">
        <f t="shared" si="87"/>
        <v>#N/A</v>
      </c>
      <c r="AC840" s="140" t="str">
        <f t="shared" si="88"/>
        <v>曾庆勇20171020</v>
      </c>
      <c r="AD840" s="175" t="s">
        <v>1386</v>
      </c>
      <c r="AE840" s="175" t="s">
        <v>44</v>
      </c>
      <c r="AF840" s="175" t="s">
        <v>428</v>
      </c>
      <c r="AG840" s="175" t="s">
        <v>46</v>
      </c>
      <c r="AH840" s="140" t="e">
        <f t="shared" si="89"/>
        <v>#N/A</v>
      </c>
      <c r="AI840" s="140" t="e">
        <f>VLOOKUP(C840,'[1]附件 系统外公开招考机关工作人员专业资格条件'!$H$4:$H$6155,1,0)</f>
        <v>#N/A</v>
      </c>
      <c r="AJ840" s="140" t="e">
        <f>VLOOKUP(D840,'[1]附件 系统外公开招考机关工作人员专业资格条件'!$I$4:$I$6155,1,0)</f>
        <v>#N/A</v>
      </c>
    </row>
    <row r="841" spans="17:36" ht="13.5">
      <c r="Q841" s="171">
        <f t="shared" si="85"/>
        <v>1</v>
      </c>
      <c r="R841" s="172">
        <f t="shared" si="86"/>
        <v>0</v>
      </c>
      <c r="S841" s="140"/>
      <c r="T841" s="140"/>
      <c r="U841" s="140"/>
      <c r="V841" s="173"/>
      <c r="W841" s="140"/>
      <c r="X841" s="140"/>
      <c r="AB841" s="140" t="e">
        <f t="shared" si="87"/>
        <v>#N/A</v>
      </c>
      <c r="AC841" s="140" t="str">
        <f t="shared" si="88"/>
        <v>易爱梅20171030</v>
      </c>
      <c r="AD841" s="175" t="s">
        <v>1387</v>
      </c>
      <c r="AE841" s="175" t="s">
        <v>44</v>
      </c>
      <c r="AF841" s="175" t="s">
        <v>266</v>
      </c>
      <c r="AG841" s="175" t="s">
        <v>46</v>
      </c>
      <c r="AH841" s="140" t="e">
        <f t="shared" si="89"/>
        <v>#N/A</v>
      </c>
      <c r="AI841" s="140" t="e">
        <f>VLOOKUP(C841,'[1]附件 系统外公开招考机关工作人员专业资格条件'!$H$4:$H$6155,1,0)</f>
        <v>#N/A</v>
      </c>
      <c r="AJ841" s="140" t="e">
        <f>VLOOKUP(D841,'[1]附件 系统外公开招考机关工作人员专业资格条件'!$I$4:$I$6155,1,0)</f>
        <v>#N/A</v>
      </c>
    </row>
    <row r="842" spans="17:36" ht="13.5">
      <c r="Q842" s="171">
        <f t="shared" si="85"/>
        <v>1</v>
      </c>
      <c r="R842" s="172">
        <f t="shared" si="86"/>
        <v>0</v>
      </c>
      <c r="S842" s="140"/>
      <c r="T842" s="140"/>
      <c r="U842" s="140"/>
      <c r="V842" s="173"/>
      <c r="W842" s="140"/>
      <c r="X842" s="140"/>
      <c r="AB842" s="140" t="e">
        <f t="shared" si="87"/>
        <v>#N/A</v>
      </c>
      <c r="AC842" s="140" t="str">
        <f t="shared" si="88"/>
        <v>邹常忠20171121</v>
      </c>
      <c r="AD842" s="175" t="s">
        <v>323</v>
      </c>
      <c r="AE842" s="175" t="s">
        <v>122</v>
      </c>
      <c r="AF842" s="175" t="s">
        <v>761</v>
      </c>
      <c r="AG842" s="175" t="s">
        <v>46</v>
      </c>
      <c r="AH842" s="140" t="e">
        <f t="shared" si="89"/>
        <v>#N/A</v>
      </c>
      <c r="AI842" s="140" t="e">
        <f>VLOOKUP(C842,'[1]附件 系统外公开招考机关工作人员专业资格条件'!$H$4:$H$6155,1,0)</f>
        <v>#N/A</v>
      </c>
      <c r="AJ842" s="140" t="e">
        <f>VLOOKUP(D842,'[1]附件 系统外公开招考机关工作人员专业资格条件'!$I$4:$I$6155,1,0)</f>
        <v>#N/A</v>
      </c>
    </row>
    <row r="843" spans="17:36" ht="13.5">
      <c r="Q843" s="171">
        <f t="shared" si="85"/>
        <v>1</v>
      </c>
      <c r="R843" s="172">
        <f t="shared" si="86"/>
        <v>0</v>
      </c>
      <c r="S843" s="140"/>
      <c r="T843" s="140"/>
      <c r="U843" s="140"/>
      <c r="V843" s="173"/>
      <c r="W843" s="140"/>
      <c r="X843" s="140"/>
      <c r="AB843" s="140" t="e">
        <f t="shared" si="87"/>
        <v>#N/A</v>
      </c>
      <c r="AC843" s="140" t="str">
        <f t="shared" si="88"/>
        <v>高先克20161124</v>
      </c>
      <c r="AD843" s="175" t="s">
        <v>1388</v>
      </c>
      <c r="AE843" s="175" t="s">
        <v>44</v>
      </c>
      <c r="AF843" s="175" t="s">
        <v>706</v>
      </c>
      <c r="AG843" s="175" t="s">
        <v>42</v>
      </c>
      <c r="AH843" s="140" t="e">
        <f t="shared" si="89"/>
        <v>#N/A</v>
      </c>
      <c r="AI843" s="140" t="e">
        <f>VLOOKUP(C843,'[1]附件 系统外公开招考机关工作人员专业资格条件'!$H$4:$H$6155,1,0)</f>
        <v>#N/A</v>
      </c>
      <c r="AJ843" s="140" t="e">
        <f>VLOOKUP(D843,'[1]附件 系统外公开招考机关工作人员专业资格条件'!$I$4:$I$6155,1,0)</f>
        <v>#N/A</v>
      </c>
    </row>
    <row r="844" spans="17:36" ht="13.5">
      <c r="Q844" s="171">
        <f t="shared" si="85"/>
        <v>1</v>
      </c>
      <c r="R844" s="172">
        <f t="shared" si="86"/>
        <v>0</v>
      </c>
      <c r="S844" s="140"/>
      <c r="T844" s="140"/>
      <c r="U844" s="140"/>
      <c r="V844" s="173"/>
      <c r="W844" s="140"/>
      <c r="X844" s="140"/>
      <c r="AB844" s="140" t="e">
        <f t="shared" si="87"/>
        <v>#N/A</v>
      </c>
      <c r="AC844" s="140" t="str">
        <f t="shared" si="88"/>
        <v>张小运20161124</v>
      </c>
      <c r="AD844" s="175" t="s">
        <v>1389</v>
      </c>
      <c r="AE844" s="175" t="s">
        <v>44</v>
      </c>
      <c r="AF844" s="175" t="s">
        <v>706</v>
      </c>
      <c r="AG844" s="175" t="s">
        <v>42</v>
      </c>
      <c r="AH844" s="140" t="e">
        <f t="shared" si="89"/>
        <v>#N/A</v>
      </c>
      <c r="AI844" s="140" t="e">
        <f>VLOOKUP(C844,'[1]附件 系统外公开招考机关工作人员专业资格条件'!$H$4:$H$6155,1,0)</f>
        <v>#N/A</v>
      </c>
      <c r="AJ844" s="140" t="e">
        <f>VLOOKUP(D844,'[1]附件 系统外公开招考机关工作人员专业资格条件'!$I$4:$I$6155,1,0)</f>
        <v>#N/A</v>
      </c>
    </row>
    <row r="845" spans="17:36" ht="13.5">
      <c r="Q845" s="171">
        <f t="shared" si="85"/>
        <v>1</v>
      </c>
      <c r="R845" s="172">
        <f t="shared" si="86"/>
        <v>0</v>
      </c>
      <c r="S845" s="140"/>
      <c r="T845" s="140"/>
      <c r="U845" s="140"/>
      <c r="V845" s="173"/>
      <c r="W845" s="140"/>
      <c r="X845" s="140"/>
      <c r="AB845" s="140" t="e">
        <f t="shared" si="87"/>
        <v>#N/A</v>
      </c>
      <c r="AC845" s="140" t="str">
        <f t="shared" si="88"/>
        <v>李四君20161124</v>
      </c>
      <c r="AD845" s="175" t="s">
        <v>1390</v>
      </c>
      <c r="AE845" s="175" t="s">
        <v>44</v>
      </c>
      <c r="AF845" s="175" t="s">
        <v>706</v>
      </c>
      <c r="AG845" s="175" t="s">
        <v>42</v>
      </c>
      <c r="AH845" s="140" t="e">
        <f t="shared" si="89"/>
        <v>#N/A</v>
      </c>
      <c r="AI845" s="140" t="e">
        <f>VLOOKUP(C845,'[1]附件 系统外公开招考机关工作人员专业资格条件'!$H$4:$H$6155,1,0)</f>
        <v>#N/A</v>
      </c>
      <c r="AJ845" s="140" t="e">
        <f>VLOOKUP(D845,'[1]附件 系统外公开招考机关工作人员专业资格条件'!$I$4:$I$6155,1,0)</f>
        <v>#N/A</v>
      </c>
    </row>
    <row r="846" spans="17:36" ht="13.5">
      <c r="Q846" s="171">
        <f t="shared" si="85"/>
        <v>1</v>
      </c>
      <c r="R846" s="172">
        <f t="shared" si="86"/>
        <v>0</v>
      </c>
      <c r="S846" s="140"/>
      <c r="T846" s="140"/>
      <c r="U846" s="140"/>
      <c r="V846" s="173"/>
      <c r="W846" s="140"/>
      <c r="X846" s="140"/>
      <c r="AB846" s="140" t="e">
        <f t="shared" si="87"/>
        <v>#N/A</v>
      </c>
      <c r="AC846" s="140" t="str">
        <f t="shared" si="88"/>
        <v>郭文丰20161124</v>
      </c>
      <c r="AD846" s="175" t="s">
        <v>1391</v>
      </c>
      <c r="AE846" s="175" t="s">
        <v>44</v>
      </c>
      <c r="AF846" s="175" t="s">
        <v>706</v>
      </c>
      <c r="AG846" s="175" t="s">
        <v>42</v>
      </c>
      <c r="AH846" s="140" t="e">
        <f t="shared" si="89"/>
        <v>#N/A</v>
      </c>
      <c r="AI846" s="140" t="e">
        <f>VLOOKUP(C846,'[1]附件 系统外公开招考机关工作人员专业资格条件'!$H$4:$H$6155,1,0)</f>
        <v>#N/A</v>
      </c>
      <c r="AJ846" s="140" t="e">
        <f>VLOOKUP(D846,'[1]附件 系统外公开招考机关工作人员专业资格条件'!$I$4:$I$6155,1,0)</f>
        <v>#N/A</v>
      </c>
    </row>
    <row r="847" spans="17:36" ht="13.5">
      <c r="Q847" s="171">
        <f t="shared" si="85"/>
        <v>1</v>
      </c>
      <c r="R847" s="172">
        <f t="shared" si="86"/>
        <v>0</v>
      </c>
      <c r="S847" s="140"/>
      <c r="T847" s="140"/>
      <c r="U847" s="140"/>
      <c r="V847" s="173"/>
      <c r="W847" s="140"/>
      <c r="X847" s="140"/>
      <c r="AB847" s="140" t="e">
        <f t="shared" si="87"/>
        <v>#N/A</v>
      </c>
      <c r="AC847" s="140" t="str">
        <f t="shared" si="88"/>
        <v>杜友星20170930</v>
      </c>
      <c r="AD847" s="175" t="s">
        <v>1392</v>
      </c>
      <c r="AE847" s="175" t="s">
        <v>44</v>
      </c>
      <c r="AF847" s="175" t="s">
        <v>1011</v>
      </c>
      <c r="AG847" s="175" t="s">
        <v>46</v>
      </c>
      <c r="AH847" s="140" t="e">
        <f t="shared" si="89"/>
        <v>#N/A</v>
      </c>
      <c r="AI847" s="140" t="e">
        <f>VLOOKUP(C847,'[1]附件 系统外公开招考机关工作人员专业资格条件'!$H$4:$H$6155,1,0)</f>
        <v>#N/A</v>
      </c>
      <c r="AJ847" s="140" t="e">
        <f>VLOOKUP(D847,'[1]附件 系统外公开招考机关工作人员专业资格条件'!$I$4:$I$6155,1,0)</f>
        <v>#N/A</v>
      </c>
    </row>
    <row r="848" spans="17:36" ht="13.5">
      <c r="Q848" s="171">
        <f t="shared" si="85"/>
        <v>1</v>
      </c>
      <c r="R848" s="172">
        <f t="shared" si="86"/>
        <v>0</v>
      </c>
      <c r="S848" s="140"/>
      <c r="T848" s="140"/>
      <c r="U848" s="140"/>
      <c r="V848" s="173"/>
      <c r="W848" s="140"/>
      <c r="X848" s="140"/>
      <c r="AB848" s="140" t="e">
        <f t="shared" si="87"/>
        <v>#N/A</v>
      </c>
      <c r="AC848" s="140" t="str">
        <f t="shared" si="88"/>
        <v>万桂姣20171110</v>
      </c>
      <c r="AD848" s="175" t="s">
        <v>1393</v>
      </c>
      <c r="AE848" s="175" t="s">
        <v>122</v>
      </c>
      <c r="AF848" s="175" t="s">
        <v>542</v>
      </c>
      <c r="AG848" s="175" t="s">
        <v>46</v>
      </c>
      <c r="AH848" s="140" t="e">
        <f t="shared" si="89"/>
        <v>#N/A</v>
      </c>
      <c r="AI848" s="140" t="e">
        <f>VLOOKUP(C848,'[1]附件 系统外公开招考机关工作人员专业资格条件'!$H$4:$H$6155,1,0)</f>
        <v>#N/A</v>
      </c>
      <c r="AJ848" s="140" t="e">
        <f>VLOOKUP(D848,'[1]附件 系统外公开招考机关工作人员专业资格条件'!$I$4:$I$6155,1,0)</f>
        <v>#N/A</v>
      </c>
    </row>
    <row r="849" spans="17:36" ht="13.5">
      <c r="Q849" s="171">
        <f t="shared" si="85"/>
        <v>1</v>
      </c>
      <c r="R849" s="172">
        <f t="shared" si="86"/>
        <v>0</v>
      </c>
      <c r="S849" s="140"/>
      <c r="T849" s="140"/>
      <c r="U849" s="140"/>
      <c r="V849" s="173"/>
      <c r="W849" s="140"/>
      <c r="X849" s="140"/>
      <c r="AB849" s="140" t="e">
        <f t="shared" si="87"/>
        <v>#N/A</v>
      </c>
      <c r="AC849" s="140" t="str">
        <f t="shared" si="88"/>
        <v>胡丽萍20171110</v>
      </c>
      <c r="AD849" s="175" t="s">
        <v>1394</v>
      </c>
      <c r="AE849" s="175" t="s">
        <v>122</v>
      </c>
      <c r="AF849" s="175" t="s">
        <v>542</v>
      </c>
      <c r="AG849" s="175" t="s">
        <v>46</v>
      </c>
      <c r="AH849" s="140" t="e">
        <f t="shared" si="89"/>
        <v>#N/A</v>
      </c>
      <c r="AI849" s="140" t="e">
        <f>VLOOKUP(C849,'[1]附件 系统外公开招考机关工作人员专业资格条件'!$H$4:$H$6155,1,0)</f>
        <v>#N/A</v>
      </c>
      <c r="AJ849" s="140" t="e">
        <f>VLOOKUP(D849,'[1]附件 系统外公开招考机关工作人员专业资格条件'!$I$4:$I$6155,1,0)</f>
        <v>#N/A</v>
      </c>
    </row>
    <row r="850" spans="17:36" ht="13.5">
      <c r="Q850" s="171">
        <f t="shared" si="85"/>
        <v>1</v>
      </c>
      <c r="R850" s="172">
        <f t="shared" si="86"/>
        <v>0</v>
      </c>
      <c r="S850" s="140"/>
      <c r="T850" s="140"/>
      <c r="U850" s="140"/>
      <c r="V850" s="173"/>
      <c r="W850" s="140"/>
      <c r="X850" s="140"/>
      <c r="AB850" s="140" t="e">
        <f t="shared" si="87"/>
        <v>#N/A</v>
      </c>
      <c r="AC850" s="140" t="str">
        <f t="shared" si="88"/>
        <v>刘凤荣20171110</v>
      </c>
      <c r="AD850" s="175" t="s">
        <v>1395</v>
      </c>
      <c r="AE850" s="175" t="s">
        <v>122</v>
      </c>
      <c r="AF850" s="175" t="s">
        <v>542</v>
      </c>
      <c r="AG850" s="175" t="s">
        <v>46</v>
      </c>
      <c r="AH850" s="140" t="e">
        <f t="shared" si="89"/>
        <v>#N/A</v>
      </c>
      <c r="AI850" s="140" t="e">
        <f>VLOOKUP(C850,'[1]附件 系统外公开招考机关工作人员专业资格条件'!$H$4:$H$6155,1,0)</f>
        <v>#N/A</v>
      </c>
      <c r="AJ850" s="140" t="e">
        <f>VLOOKUP(D850,'[1]附件 系统外公开招考机关工作人员专业资格条件'!$I$4:$I$6155,1,0)</f>
        <v>#N/A</v>
      </c>
    </row>
    <row r="851" spans="17:36" ht="13.5">
      <c r="Q851" s="171">
        <f t="shared" si="85"/>
        <v>1</v>
      </c>
      <c r="R851" s="172">
        <f t="shared" si="86"/>
        <v>0</v>
      </c>
      <c r="S851" s="140"/>
      <c r="T851" s="140"/>
      <c r="U851" s="140"/>
      <c r="V851" s="173"/>
      <c r="W851" s="140"/>
      <c r="X851" s="140"/>
      <c r="AB851" s="140" t="e">
        <f t="shared" si="87"/>
        <v>#N/A</v>
      </c>
      <c r="AC851" s="140" t="str">
        <f t="shared" si="88"/>
        <v>詹兴明20171110</v>
      </c>
      <c r="AD851" s="175" t="s">
        <v>1396</v>
      </c>
      <c r="AE851" s="175" t="s">
        <v>122</v>
      </c>
      <c r="AF851" s="175" t="s">
        <v>542</v>
      </c>
      <c r="AG851" s="175" t="s">
        <v>46</v>
      </c>
      <c r="AH851" s="140" t="e">
        <f t="shared" si="89"/>
        <v>#N/A</v>
      </c>
      <c r="AI851" s="140" t="e">
        <f>VLOOKUP(C851,'[1]附件 系统外公开招考机关工作人员专业资格条件'!$H$4:$H$6155,1,0)</f>
        <v>#N/A</v>
      </c>
      <c r="AJ851" s="140" t="e">
        <f>VLOOKUP(D851,'[1]附件 系统外公开招考机关工作人员专业资格条件'!$I$4:$I$6155,1,0)</f>
        <v>#N/A</v>
      </c>
    </row>
    <row r="852" spans="17:36" ht="13.5">
      <c r="Q852" s="171">
        <f t="shared" si="85"/>
        <v>1</v>
      </c>
      <c r="R852" s="172">
        <f t="shared" si="86"/>
        <v>0</v>
      </c>
      <c r="S852" s="140"/>
      <c r="T852" s="140"/>
      <c r="U852" s="140"/>
      <c r="V852" s="173"/>
      <c r="W852" s="140"/>
      <c r="X852" s="140"/>
      <c r="AB852" s="140" t="e">
        <f t="shared" si="87"/>
        <v>#N/A</v>
      </c>
      <c r="AC852" s="140" t="str">
        <f t="shared" si="88"/>
        <v>刘胜元20171120</v>
      </c>
      <c r="AD852" s="175" t="s">
        <v>1397</v>
      </c>
      <c r="AE852" s="175" t="s">
        <v>122</v>
      </c>
      <c r="AF852" s="175" t="s">
        <v>137</v>
      </c>
      <c r="AG852" s="175" t="s">
        <v>46</v>
      </c>
      <c r="AH852" s="140" t="e">
        <f t="shared" si="89"/>
        <v>#N/A</v>
      </c>
      <c r="AI852" s="140" t="e">
        <f>VLOOKUP(C852,'[1]附件 系统外公开招考机关工作人员专业资格条件'!$H$4:$H$6155,1,0)</f>
        <v>#N/A</v>
      </c>
      <c r="AJ852" s="140" t="e">
        <f>VLOOKUP(D852,'[1]附件 系统外公开招考机关工作人员专业资格条件'!$I$4:$I$6155,1,0)</f>
        <v>#N/A</v>
      </c>
    </row>
    <row r="853" spans="17:36" ht="13.5">
      <c r="Q853" s="171">
        <f t="shared" si="85"/>
        <v>1</v>
      </c>
      <c r="R853" s="172">
        <f t="shared" si="86"/>
        <v>0</v>
      </c>
      <c r="S853" s="140"/>
      <c r="T853" s="140"/>
      <c r="U853" s="140"/>
      <c r="V853" s="173"/>
      <c r="W853" s="140"/>
      <c r="X853" s="140"/>
      <c r="AB853" s="140" t="e">
        <f t="shared" si="87"/>
        <v>#N/A</v>
      </c>
      <c r="AC853" s="140" t="str">
        <f t="shared" si="88"/>
        <v>竺桂香20171120</v>
      </c>
      <c r="AD853" s="175" t="s">
        <v>1398</v>
      </c>
      <c r="AE853" s="175" t="s">
        <v>122</v>
      </c>
      <c r="AF853" s="175" t="s">
        <v>137</v>
      </c>
      <c r="AG853" s="175" t="s">
        <v>46</v>
      </c>
      <c r="AH853" s="140" t="e">
        <f t="shared" si="89"/>
        <v>#N/A</v>
      </c>
      <c r="AI853" s="140" t="e">
        <f>VLOOKUP(C853,'[1]附件 系统外公开招考机关工作人员专业资格条件'!$H$4:$H$6155,1,0)</f>
        <v>#N/A</v>
      </c>
      <c r="AJ853" s="140" t="e">
        <f>VLOOKUP(D853,'[1]附件 系统外公开招考机关工作人员专业资格条件'!$I$4:$I$6155,1,0)</f>
        <v>#N/A</v>
      </c>
    </row>
    <row r="854" spans="17:36" ht="13.5">
      <c r="Q854" s="171">
        <f t="shared" si="85"/>
        <v>1</v>
      </c>
      <c r="R854" s="172">
        <f t="shared" si="86"/>
        <v>0</v>
      </c>
      <c r="S854" s="140"/>
      <c r="T854" s="140"/>
      <c r="U854" s="140"/>
      <c r="V854" s="173"/>
      <c r="W854" s="140"/>
      <c r="X854" s="140"/>
      <c r="AB854" s="140" t="e">
        <f t="shared" si="87"/>
        <v>#N/A</v>
      </c>
      <c r="AC854" s="140" t="str">
        <f t="shared" si="88"/>
        <v>白祖湘20180122</v>
      </c>
      <c r="AD854" s="175" t="s">
        <v>1399</v>
      </c>
      <c r="AE854" s="175" t="s">
        <v>122</v>
      </c>
      <c r="AF854" s="175" t="s">
        <v>826</v>
      </c>
      <c r="AG854" s="175" t="s">
        <v>46</v>
      </c>
      <c r="AH854" s="140" t="e">
        <f t="shared" si="89"/>
        <v>#N/A</v>
      </c>
      <c r="AI854" s="140" t="e">
        <f>VLOOKUP(C854,'[1]附件 系统外公开招考机关工作人员专业资格条件'!$H$4:$H$6155,1,0)</f>
        <v>#N/A</v>
      </c>
      <c r="AJ854" s="140" t="e">
        <f>VLOOKUP(D854,'[1]附件 系统外公开招考机关工作人员专业资格条件'!$I$4:$I$6155,1,0)</f>
        <v>#N/A</v>
      </c>
    </row>
    <row r="855" spans="17:36" ht="13.5">
      <c r="Q855" s="171">
        <f t="shared" si="85"/>
        <v>1</v>
      </c>
      <c r="R855" s="172">
        <f t="shared" si="86"/>
        <v>0</v>
      </c>
      <c r="S855" s="140"/>
      <c r="T855" s="140"/>
      <c r="U855" s="140"/>
      <c r="V855" s="173"/>
      <c r="W855" s="140"/>
      <c r="X855" s="140"/>
      <c r="AB855" s="140" t="e">
        <f t="shared" si="87"/>
        <v>#N/A</v>
      </c>
      <c r="AC855" s="140" t="str">
        <f t="shared" si="88"/>
        <v>任霞20161125</v>
      </c>
      <c r="AD855" s="175" t="s">
        <v>1400</v>
      </c>
      <c r="AE855" s="175" t="s">
        <v>44</v>
      </c>
      <c r="AF855" s="175" t="s">
        <v>954</v>
      </c>
      <c r="AG855" s="175" t="s">
        <v>42</v>
      </c>
      <c r="AH855" s="140" t="e">
        <f t="shared" si="89"/>
        <v>#N/A</v>
      </c>
      <c r="AI855" s="140" t="e">
        <f>VLOOKUP(C855,'[1]附件 系统外公开招考机关工作人员专业资格条件'!$H$4:$H$6155,1,0)</f>
        <v>#N/A</v>
      </c>
      <c r="AJ855" s="140" t="e">
        <f>VLOOKUP(D855,'[1]附件 系统外公开招考机关工作人员专业资格条件'!$I$4:$I$6155,1,0)</f>
        <v>#N/A</v>
      </c>
    </row>
    <row r="856" spans="17:36" ht="13.5">
      <c r="Q856" s="171">
        <f t="shared" si="85"/>
        <v>1</v>
      </c>
      <c r="R856" s="172">
        <f t="shared" si="86"/>
        <v>0</v>
      </c>
      <c r="S856" s="140"/>
      <c r="T856" s="140"/>
      <c r="U856" s="140"/>
      <c r="V856" s="173"/>
      <c r="W856" s="140"/>
      <c r="X856" s="140"/>
      <c r="AB856" s="140" t="e">
        <f t="shared" si="87"/>
        <v>#N/A</v>
      </c>
      <c r="AC856" s="140" t="str">
        <f t="shared" si="88"/>
        <v>周小华20161125</v>
      </c>
      <c r="AD856" s="175" t="s">
        <v>1401</v>
      </c>
      <c r="AE856" s="175" t="s">
        <v>44</v>
      </c>
      <c r="AF856" s="175" t="s">
        <v>954</v>
      </c>
      <c r="AG856" s="175" t="s">
        <v>42</v>
      </c>
      <c r="AH856" s="140" t="e">
        <f t="shared" si="89"/>
        <v>#N/A</v>
      </c>
      <c r="AI856" s="140" t="e">
        <f>VLOOKUP(C856,'[1]附件 系统外公开招考机关工作人员专业资格条件'!$H$4:$H$6155,1,0)</f>
        <v>#N/A</v>
      </c>
      <c r="AJ856" s="140" t="e">
        <f>VLOOKUP(D856,'[1]附件 系统外公开招考机关工作人员专业资格条件'!$I$4:$I$6155,1,0)</f>
        <v>#N/A</v>
      </c>
    </row>
    <row r="857" spans="17:36" ht="13.5">
      <c r="Q857" s="171">
        <f t="shared" si="85"/>
        <v>1</v>
      </c>
      <c r="R857" s="172">
        <f t="shared" si="86"/>
        <v>0</v>
      </c>
      <c r="S857" s="140"/>
      <c r="T857" s="140"/>
      <c r="U857" s="140"/>
      <c r="V857" s="173"/>
      <c r="W857" s="140"/>
      <c r="X857" s="140"/>
      <c r="AG857" s="175" t="s">
        <v>1402</v>
      </c>
      <c r="AH857" s="140" t="e">
        <f t="shared" si="89"/>
        <v>#N/A</v>
      </c>
      <c r="AI857" s="140" t="e">
        <f>VLOOKUP(C857,'[1]附件 系统外公开招考机关工作人员专业资格条件'!$H$4:$H$6155,1,0)</f>
        <v>#N/A</v>
      </c>
      <c r="AJ857" s="140" t="e">
        <f>VLOOKUP(D857,'[1]附件 系统外公开招考机关工作人员专业资格条件'!$I$4:$I$6155,1,0)</f>
        <v>#N/A</v>
      </c>
    </row>
  </sheetData>
  <sheetProtection/>
  <autoFilter ref="A2:AG857"/>
  <mergeCells count="2">
    <mergeCell ref="A1:N1"/>
    <mergeCell ref="I159:J159"/>
  </mergeCells>
  <printOptions/>
  <pageMargins left="0.3145833333333333" right="0.2361111111111111" top="0.2361111111111111" bottom="0.2361111111111111" header="0.11805555555555555" footer="0.0784722222222222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8"/>
  <sheetViews>
    <sheetView zoomScaleSheetLayoutView="100" workbookViewId="0" topLeftCell="A1">
      <pane ySplit="2" topLeftCell="A141" activePane="bottomLeft" state="frozen"/>
      <selection pane="bottomLeft" activeCell="A1" sqref="A1:IV65536"/>
    </sheetView>
  </sheetViews>
  <sheetFormatPr defaultColWidth="8.875" defaultRowHeight="13.5"/>
  <cols>
    <col min="1" max="1" width="5.625" style="1" customWidth="1"/>
    <col min="2" max="2" width="9.625" style="1" customWidth="1"/>
    <col min="3" max="3" width="7.875" style="1" customWidth="1"/>
    <col min="4" max="4" width="16.50390625" style="69" customWidth="1"/>
    <col min="5" max="5" width="9.50390625" style="1" bestFit="1" customWidth="1"/>
    <col min="6" max="7" width="11.875" style="1" customWidth="1"/>
    <col min="8" max="8" width="9.50390625" style="1" customWidth="1"/>
    <col min="9" max="9" width="9.375" style="1" customWidth="1"/>
    <col min="10" max="10" width="12.375" style="3" customWidth="1"/>
    <col min="11" max="11" width="6.00390625" style="1" customWidth="1"/>
    <col min="12" max="12" width="8.75390625" style="4" customWidth="1"/>
    <col min="13" max="13" width="11.00390625" style="1" customWidth="1"/>
    <col min="14" max="14" width="13.375" style="1" customWidth="1"/>
    <col min="15" max="255" width="8.875" style="1" customWidth="1"/>
  </cols>
  <sheetData>
    <row r="1" spans="1:14" ht="47.25" customHeight="1">
      <c r="A1" s="5" t="s">
        <v>1403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 customHeight="1">
      <c r="A2" s="6" t="s">
        <v>13</v>
      </c>
      <c r="B2" s="6" t="s">
        <v>14</v>
      </c>
      <c r="C2" s="6" t="s">
        <v>15</v>
      </c>
      <c r="D2" s="70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70" t="s">
        <v>24</v>
      </c>
      <c r="M2" s="40" t="s">
        <v>3</v>
      </c>
      <c r="N2" s="41" t="s">
        <v>25</v>
      </c>
    </row>
    <row r="3" spans="1:14" s="2" customFormat="1" ht="24.75" customHeight="1">
      <c r="A3" s="71">
        <v>1</v>
      </c>
      <c r="B3" s="72" t="s">
        <v>9</v>
      </c>
      <c r="C3" s="73" t="s">
        <v>471</v>
      </c>
      <c r="D3" s="73" t="s">
        <v>472</v>
      </c>
      <c r="E3" s="74">
        <v>20000</v>
      </c>
      <c r="F3" s="73" t="s">
        <v>473</v>
      </c>
      <c r="G3" s="73" t="s">
        <v>1404</v>
      </c>
      <c r="H3" s="72">
        <v>18</v>
      </c>
      <c r="I3" s="110" t="s">
        <v>1405</v>
      </c>
      <c r="J3" s="110" t="s">
        <v>1406</v>
      </c>
      <c r="K3" s="111">
        <f>J3-I3+1</f>
        <v>91</v>
      </c>
      <c r="L3" s="112">
        <v>4.35</v>
      </c>
      <c r="M3" s="113">
        <f aca="true" t="shared" si="0" ref="M3:M20">L3/100/360*K3*E3</f>
        <v>219.91666666666663</v>
      </c>
      <c r="N3" s="68" t="s">
        <v>1407</v>
      </c>
    </row>
    <row r="4" spans="1:14" s="2" customFormat="1" ht="24.75" customHeight="1">
      <c r="A4" s="71">
        <v>2</v>
      </c>
      <c r="B4" s="72" t="s">
        <v>9</v>
      </c>
      <c r="C4" s="73" t="s">
        <v>466</v>
      </c>
      <c r="D4" s="73" t="s">
        <v>467</v>
      </c>
      <c r="E4" s="74">
        <v>10000</v>
      </c>
      <c r="F4" s="73" t="s">
        <v>452</v>
      </c>
      <c r="G4" s="73" t="s">
        <v>468</v>
      </c>
      <c r="H4" s="75">
        <v>12</v>
      </c>
      <c r="I4" s="110" t="s">
        <v>1405</v>
      </c>
      <c r="J4" s="110" t="s">
        <v>1406</v>
      </c>
      <c r="K4" s="111">
        <f aca="true" t="shared" si="1" ref="K4:K35">J4-I4+1</f>
        <v>91</v>
      </c>
      <c r="L4" s="112">
        <v>4.35</v>
      </c>
      <c r="M4" s="113">
        <f t="shared" si="0"/>
        <v>109.95833333333331</v>
      </c>
      <c r="N4" s="68" t="s">
        <v>1407</v>
      </c>
    </row>
    <row r="5" spans="1:14" s="2" customFormat="1" ht="24.75" customHeight="1">
      <c r="A5" s="71">
        <v>3</v>
      </c>
      <c r="B5" s="72" t="s">
        <v>9</v>
      </c>
      <c r="C5" s="73" t="s">
        <v>476</v>
      </c>
      <c r="D5" s="73" t="s">
        <v>477</v>
      </c>
      <c r="E5" s="74">
        <v>20000</v>
      </c>
      <c r="F5" s="73" t="s">
        <v>478</v>
      </c>
      <c r="G5" s="73" t="s">
        <v>479</v>
      </c>
      <c r="H5" s="75">
        <v>12</v>
      </c>
      <c r="I5" s="110" t="s">
        <v>1405</v>
      </c>
      <c r="J5" s="110" t="s">
        <v>1406</v>
      </c>
      <c r="K5" s="111">
        <f t="shared" si="1"/>
        <v>91</v>
      </c>
      <c r="L5" s="112">
        <v>4.35</v>
      </c>
      <c r="M5" s="113">
        <f t="shared" si="0"/>
        <v>219.91666666666663</v>
      </c>
      <c r="N5" s="68" t="s">
        <v>1407</v>
      </c>
    </row>
    <row r="6" spans="1:14" s="2" customFormat="1" ht="24.75" customHeight="1">
      <c r="A6" s="71">
        <v>4</v>
      </c>
      <c r="B6" s="72" t="s">
        <v>9</v>
      </c>
      <c r="C6" s="73" t="s">
        <v>570</v>
      </c>
      <c r="D6" s="73" t="s">
        <v>571</v>
      </c>
      <c r="E6" s="74">
        <v>50000</v>
      </c>
      <c r="F6" s="73" t="s">
        <v>478</v>
      </c>
      <c r="G6" s="73" t="s">
        <v>479</v>
      </c>
      <c r="H6" s="75">
        <v>12</v>
      </c>
      <c r="I6" s="110" t="s">
        <v>1405</v>
      </c>
      <c r="J6" s="110" t="s">
        <v>1406</v>
      </c>
      <c r="K6" s="111">
        <f t="shared" si="1"/>
        <v>91</v>
      </c>
      <c r="L6" s="112">
        <v>4.35</v>
      </c>
      <c r="M6" s="113">
        <f t="shared" si="0"/>
        <v>549.7916666666665</v>
      </c>
      <c r="N6" s="68" t="s">
        <v>1407</v>
      </c>
    </row>
    <row r="7" spans="1:14" s="2" customFormat="1" ht="24.75" customHeight="1">
      <c r="A7" s="71">
        <v>5</v>
      </c>
      <c r="B7" s="72" t="s">
        <v>9</v>
      </c>
      <c r="C7" s="73" t="s">
        <v>566</v>
      </c>
      <c r="D7" s="73" t="s">
        <v>567</v>
      </c>
      <c r="E7" s="74">
        <v>50000</v>
      </c>
      <c r="F7" s="73" t="s">
        <v>286</v>
      </c>
      <c r="G7" s="73" t="s">
        <v>287</v>
      </c>
      <c r="H7" s="75">
        <v>12</v>
      </c>
      <c r="I7" s="110" t="s">
        <v>1405</v>
      </c>
      <c r="J7" s="110" t="s">
        <v>1406</v>
      </c>
      <c r="K7" s="111">
        <f t="shared" si="1"/>
        <v>91</v>
      </c>
      <c r="L7" s="112">
        <v>4.35</v>
      </c>
      <c r="M7" s="113">
        <f t="shared" si="0"/>
        <v>549.7916666666665</v>
      </c>
      <c r="N7" s="68" t="s">
        <v>1407</v>
      </c>
    </row>
    <row r="8" spans="1:14" s="2" customFormat="1" ht="24.75" customHeight="1">
      <c r="A8" s="71">
        <v>6</v>
      </c>
      <c r="B8" s="72" t="s">
        <v>9</v>
      </c>
      <c r="C8" s="73" t="s">
        <v>532</v>
      </c>
      <c r="D8" s="73" t="s">
        <v>533</v>
      </c>
      <c r="E8" s="74">
        <v>10000</v>
      </c>
      <c r="F8" s="73" t="s">
        <v>207</v>
      </c>
      <c r="G8" s="73" t="s">
        <v>1408</v>
      </c>
      <c r="H8" s="75">
        <v>12</v>
      </c>
      <c r="I8" s="110" t="s">
        <v>1405</v>
      </c>
      <c r="J8" s="110" t="s">
        <v>1406</v>
      </c>
      <c r="K8" s="111">
        <f t="shared" si="1"/>
        <v>91</v>
      </c>
      <c r="L8" s="112">
        <v>4.35</v>
      </c>
      <c r="M8" s="113">
        <f t="shared" si="0"/>
        <v>109.95833333333331</v>
      </c>
      <c r="N8" s="68" t="s">
        <v>1407</v>
      </c>
    </row>
    <row r="9" spans="1:14" s="2" customFormat="1" ht="24.75" customHeight="1">
      <c r="A9" s="71">
        <v>7</v>
      </c>
      <c r="B9" s="72" t="s">
        <v>9</v>
      </c>
      <c r="C9" s="73" t="s">
        <v>1207</v>
      </c>
      <c r="D9" s="73" t="s">
        <v>1409</v>
      </c>
      <c r="E9" s="74">
        <v>50000</v>
      </c>
      <c r="F9" s="73" t="s">
        <v>50</v>
      </c>
      <c r="G9" s="73" t="s">
        <v>1410</v>
      </c>
      <c r="H9" s="75">
        <v>12</v>
      </c>
      <c r="I9" s="110" t="s">
        <v>1405</v>
      </c>
      <c r="J9" s="110" t="s">
        <v>1406</v>
      </c>
      <c r="K9" s="111">
        <f t="shared" si="1"/>
        <v>91</v>
      </c>
      <c r="L9" s="112">
        <v>4.35</v>
      </c>
      <c r="M9" s="113">
        <f t="shared" si="0"/>
        <v>549.7916666666665</v>
      </c>
      <c r="N9" s="68" t="s">
        <v>1407</v>
      </c>
    </row>
    <row r="10" spans="1:14" s="2" customFormat="1" ht="24.75" customHeight="1">
      <c r="A10" s="71">
        <v>8</v>
      </c>
      <c r="B10" s="72" t="s">
        <v>9</v>
      </c>
      <c r="C10" s="73" t="s">
        <v>538</v>
      </c>
      <c r="D10" s="73" t="s">
        <v>539</v>
      </c>
      <c r="E10" s="74">
        <v>50000</v>
      </c>
      <c r="F10" s="73" t="s">
        <v>548</v>
      </c>
      <c r="G10" s="73" t="s">
        <v>1411</v>
      </c>
      <c r="H10" s="75">
        <v>12</v>
      </c>
      <c r="I10" s="110" t="s">
        <v>1405</v>
      </c>
      <c r="J10" s="110" t="s">
        <v>1406</v>
      </c>
      <c r="K10" s="111">
        <f t="shared" si="1"/>
        <v>91</v>
      </c>
      <c r="L10" s="112">
        <v>4.35</v>
      </c>
      <c r="M10" s="113">
        <f t="shared" si="0"/>
        <v>549.7916666666665</v>
      </c>
      <c r="N10" s="68" t="s">
        <v>1407</v>
      </c>
    </row>
    <row r="11" spans="1:14" s="2" customFormat="1" ht="24.75" customHeight="1">
      <c r="A11" s="71">
        <v>9</v>
      </c>
      <c r="B11" s="72" t="s">
        <v>9</v>
      </c>
      <c r="C11" s="73" t="s">
        <v>493</v>
      </c>
      <c r="D11" s="73" t="s">
        <v>494</v>
      </c>
      <c r="E11" s="74">
        <v>40000</v>
      </c>
      <c r="F11" s="73" t="s">
        <v>1412</v>
      </c>
      <c r="G11" s="73" t="s">
        <v>1413</v>
      </c>
      <c r="H11" s="75">
        <v>12</v>
      </c>
      <c r="I11" s="110" t="s">
        <v>1405</v>
      </c>
      <c r="J11" s="110" t="s">
        <v>1406</v>
      </c>
      <c r="K11" s="111">
        <f t="shared" si="1"/>
        <v>91</v>
      </c>
      <c r="L11" s="112">
        <v>4.35</v>
      </c>
      <c r="M11" s="113">
        <f t="shared" si="0"/>
        <v>439.83333333333326</v>
      </c>
      <c r="N11" s="68" t="s">
        <v>1407</v>
      </c>
    </row>
    <row r="12" spans="1:14" s="2" customFormat="1" ht="24.75" customHeight="1">
      <c r="A12" s="71">
        <v>10</v>
      </c>
      <c r="B12" s="72" t="s">
        <v>9</v>
      </c>
      <c r="C12" s="73" t="s">
        <v>536</v>
      </c>
      <c r="D12" s="73" t="s">
        <v>537</v>
      </c>
      <c r="E12" s="74">
        <v>40000</v>
      </c>
      <c r="F12" s="73" t="s">
        <v>1412</v>
      </c>
      <c r="G12" s="73" t="s">
        <v>1413</v>
      </c>
      <c r="H12" s="75">
        <v>12</v>
      </c>
      <c r="I12" s="110" t="s">
        <v>1405</v>
      </c>
      <c r="J12" s="110" t="s">
        <v>1406</v>
      </c>
      <c r="K12" s="111">
        <f t="shared" si="1"/>
        <v>91</v>
      </c>
      <c r="L12" s="112">
        <v>4.35</v>
      </c>
      <c r="M12" s="113">
        <f t="shared" si="0"/>
        <v>439.83333333333326</v>
      </c>
      <c r="N12" s="68" t="s">
        <v>1414</v>
      </c>
    </row>
    <row r="13" spans="1:14" s="2" customFormat="1" ht="24.75" customHeight="1">
      <c r="A13" s="71">
        <v>11</v>
      </c>
      <c r="B13" s="72" t="s">
        <v>9</v>
      </c>
      <c r="C13" s="73" t="s">
        <v>489</v>
      </c>
      <c r="D13" s="73" t="s">
        <v>490</v>
      </c>
      <c r="E13" s="74">
        <v>50000</v>
      </c>
      <c r="F13" s="73" t="s">
        <v>1412</v>
      </c>
      <c r="G13" s="73" t="s">
        <v>1413</v>
      </c>
      <c r="H13" s="75">
        <v>12</v>
      </c>
      <c r="I13" s="110" t="s">
        <v>1405</v>
      </c>
      <c r="J13" s="110" t="s">
        <v>1406</v>
      </c>
      <c r="K13" s="111">
        <f t="shared" si="1"/>
        <v>91</v>
      </c>
      <c r="L13" s="112">
        <v>4.35</v>
      </c>
      <c r="M13" s="113">
        <f t="shared" si="0"/>
        <v>549.7916666666665</v>
      </c>
      <c r="N13" s="68" t="s">
        <v>1414</v>
      </c>
    </row>
    <row r="14" spans="1:14" s="2" customFormat="1" ht="24.75" customHeight="1">
      <c r="A14" s="71">
        <v>12</v>
      </c>
      <c r="B14" s="72" t="s">
        <v>9</v>
      </c>
      <c r="C14" s="73" t="s">
        <v>1138</v>
      </c>
      <c r="D14" s="73" t="s">
        <v>1415</v>
      </c>
      <c r="E14" s="74">
        <v>15000</v>
      </c>
      <c r="F14" s="73" t="s">
        <v>1416</v>
      </c>
      <c r="G14" s="73" t="s">
        <v>1417</v>
      </c>
      <c r="H14" s="75">
        <v>12</v>
      </c>
      <c r="I14" s="110" t="s">
        <v>1405</v>
      </c>
      <c r="J14" s="110" t="s">
        <v>1406</v>
      </c>
      <c r="K14" s="111">
        <f t="shared" si="1"/>
        <v>91</v>
      </c>
      <c r="L14" s="112">
        <v>4.35</v>
      </c>
      <c r="M14" s="113">
        <f t="shared" si="0"/>
        <v>164.93749999999997</v>
      </c>
      <c r="N14" s="68" t="s">
        <v>1414</v>
      </c>
    </row>
    <row r="15" spans="1:14" s="2" customFormat="1" ht="24.75" customHeight="1">
      <c r="A15" s="71">
        <v>13</v>
      </c>
      <c r="B15" s="72" t="s">
        <v>9</v>
      </c>
      <c r="C15" s="73" t="s">
        <v>545</v>
      </c>
      <c r="D15" s="73" t="s">
        <v>546</v>
      </c>
      <c r="E15" s="74">
        <v>50000</v>
      </c>
      <c r="F15" s="73" t="s">
        <v>1418</v>
      </c>
      <c r="G15" s="73" t="s">
        <v>1419</v>
      </c>
      <c r="H15" s="72">
        <v>6</v>
      </c>
      <c r="I15" s="110" t="s">
        <v>1405</v>
      </c>
      <c r="J15" s="110" t="s">
        <v>1406</v>
      </c>
      <c r="K15" s="111">
        <f t="shared" si="1"/>
        <v>91</v>
      </c>
      <c r="L15" s="112">
        <v>4.35</v>
      </c>
      <c r="M15" s="113">
        <f t="shared" si="0"/>
        <v>549.7916666666665</v>
      </c>
      <c r="N15" s="68" t="s">
        <v>1414</v>
      </c>
    </row>
    <row r="16" spans="1:14" s="2" customFormat="1" ht="24.75" customHeight="1">
      <c r="A16" s="71">
        <v>14</v>
      </c>
      <c r="B16" s="72" t="s">
        <v>9</v>
      </c>
      <c r="C16" s="73" t="s">
        <v>500</v>
      </c>
      <c r="D16" s="73" t="s">
        <v>501</v>
      </c>
      <c r="E16" s="73">
        <v>30000</v>
      </c>
      <c r="F16" s="73" t="s">
        <v>502</v>
      </c>
      <c r="G16" s="73" t="s">
        <v>503</v>
      </c>
      <c r="H16" s="75">
        <v>12</v>
      </c>
      <c r="I16" s="73" t="s">
        <v>1405</v>
      </c>
      <c r="J16" s="73" t="s">
        <v>503</v>
      </c>
      <c r="K16" s="111">
        <f t="shared" si="1"/>
        <v>79</v>
      </c>
      <c r="L16" s="73">
        <v>4.35</v>
      </c>
      <c r="M16" s="73">
        <f t="shared" si="0"/>
        <v>286.37499999999994</v>
      </c>
      <c r="N16" s="68" t="s">
        <v>1414</v>
      </c>
    </row>
    <row r="17" spans="1:14" s="2" customFormat="1" ht="24.75" customHeight="1">
      <c r="A17" s="71">
        <v>15</v>
      </c>
      <c r="B17" s="72" t="s">
        <v>9</v>
      </c>
      <c r="C17" s="73" t="s">
        <v>505</v>
      </c>
      <c r="D17" s="73" t="s">
        <v>506</v>
      </c>
      <c r="E17" s="73">
        <v>30000</v>
      </c>
      <c r="F17" s="73" t="s">
        <v>502</v>
      </c>
      <c r="G17" s="73" t="s">
        <v>503</v>
      </c>
      <c r="H17" s="75">
        <v>12</v>
      </c>
      <c r="I17" s="73" t="s">
        <v>1405</v>
      </c>
      <c r="J17" s="73" t="s">
        <v>503</v>
      </c>
      <c r="K17" s="111">
        <f t="shared" si="1"/>
        <v>79</v>
      </c>
      <c r="L17" s="73">
        <v>4.35</v>
      </c>
      <c r="M17" s="73">
        <f t="shared" si="0"/>
        <v>286.37499999999994</v>
      </c>
      <c r="N17" s="68" t="s">
        <v>1414</v>
      </c>
    </row>
    <row r="18" spans="1:14" s="2" customFormat="1" ht="24.75" customHeight="1">
      <c r="A18" s="71">
        <v>16</v>
      </c>
      <c r="B18" s="72" t="s">
        <v>9</v>
      </c>
      <c r="C18" s="73" t="s">
        <v>559</v>
      </c>
      <c r="D18" s="73" t="s">
        <v>560</v>
      </c>
      <c r="E18" s="73">
        <v>50000</v>
      </c>
      <c r="F18" s="73" t="s">
        <v>359</v>
      </c>
      <c r="G18" s="73" t="s">
        <v>366</v>
      </c>
      <c r="H18" s="75">
        <v>12</v>
      </c>
      <c r="I18" s="73" t="s">
        <v>1405</v>
      </c>
      <c r="J18" s="73" t="s">
        <v>366</v>
      </c>
      <c r="K18" s="111">
        <f t="shared" si="1"/>
        <v>44</v>
      </c>
      <c r="L18" s="73">
        <v>4.35</v>
      </c>
      <c r="M18" s="73">
        <f t="shared" si="0"/>
        <v>265.8333333333333</v>
      </c>
      <c r="N18" s="68" t="s">
        <v>1414</v>
      </c>
    </row>
    <row r="19" spans="1:14" s="2" customFormat="1" ht="24.75" customHeight="1">
      <c r="A19" s="71">
        <v>17</v>
      </c>
      <c r="B19" s="72" t="s">
        <v>9</v>
      </c>
      <c r="C19" s="73" t="s">
        <v>518</v>
      </c>
      <c r="D19" s="73" t="s">
        <v>519</v>
      </c>
      <c r="E19" s="73">
        <v>30000</v>
      </c>
      <c r="F19" s="73" t="s">
        <v>520</v>
      </c>
      <c r="G19" s="73" t="s">
        <v>521</v>
      </c>
      <c r="H19" s="75">
        <v>12</v>
      </c>
      <c r="I19" s="73" t="s">
        <v>1405</v>
      </c>
      <c r="J19" s="73" t="s">
        <v>521</v>
      </c>
      <c r="K19" s="111">
        <f t="shared" si="1"/>
        <v>39</v>
      </c>
      <c r="L19" s="73">
        <v>4.35</v>
      </c>
      <c r="M19" s="73">
        <f t="shared" si="0"/>
        <v>141.375</v>
      </c>
      <c r="N19" s="68" t="s">
        <v>1414</v>
      </c>
    </row>
    <row r="20" spans="1:14" s="2" customFormat="1" ht="24.75" customHeight="1">
      <c r="A20" s="71">
        <v>18</v>
      </c>
      <c r="B20" s="72" t="s">
        <v>9</v>
      </c>
      <c r="C20" s="73" t="s">
        <v>513</v>
      </c>
      <c r="D20" s="73" t="s">
        <v>514</v>
      </c>
      <c r="E20" s="73">
        <v>30000</v>
      </c>
      <c r="F20" s="73" t="s">
        <v>515</v>
      </c>
      <c r="G20" s="73" t="s">
        <v>516</v>
      </c>
      <c r="H20" s="75">
        <v>12</v>
      </c>
      <c r="I20" s="73" t="s">
        <v>1405</v>
      </c>
      <c r="J20" s="73" t="s">
        <v>516</v>
      </c>
      <c r="K20" s="111">
        <f t="shared" si="1"/>
        <v>58</v>
      </c>
      <c r="L20" s="73">
        <v>4.35</v>
      </c>
      <c r="M20" s="73">
        <f t="shared" si="0"/>
        <v>210.24999999999997</v>
      </c>
      <c r="N20" s="68" t="s">
        <v>1414</v>
      </c>
    </row>
    <row r="21" spans="1:14" s="2" customFormat="1" ht="24.75" customHeight="1">
      <c r="A21" s="71"/>
      <c r="B21" s="76" t="s">
        <v>8</v>
      </c>
      <c r="C21" s="76" t="s">
        <v>132</v>
      </c>
      <c r="D21" s="77" t="s">
        <v>133</v>
      </c>
      <c r="E21" s="78">
        <v>50000</v>
      </c>
      <c r="F21" s="79">
        <v>43605</v>
      </c>
      <c r="G21" s="79">
        <v>43971</v>
      </c>
      <c r="H21" s="75">
        <v>12</v>
      </c>
      <c r="I21" s="79">
        <v>43922</v>
      </c>
      <c r="J21" s="79">
        <v>43971</v>
      </c>
      <c r="K21" s="111">
        <f t="shared" si="1"/>
        <v>50</v>
      </c>
      <c r="L21" s="114">
        <v>4.35</v>
      </c>
      <c r="M21" s="115">
        <f aca="true" t="shared" si="2" ref="M21:M26">E21*L21/100/365*K21</f>
        <v>297.945205479452</v>
      </c>
      <c r="N21" s="68" t="s">
        <v>1420</v>
      </c>
    </row>
    <row r="22" spans="1:14" s="2" customFormat="1" ht="24.75" customHeight="1">
      <c r="A22" s="71"/>
      <c r="B22" s="76" t="s">
        <v>8</v>
      </c>
      <c r="C22" s="76" t="s">
        <v>138</v>
      </c>
      <c r="D22" s="77" t="s">
        <v>139</v>
      </c>
      <c r="E22" s="78">
        <v>50000</v>
      </c>
      <c r="F22" s="79">
        <v>43700</v>
      </c>
      <c r="G22" s="79">
        <v>44058</v>
      </c>
      <c r="H22" s="75">
        <v>12</v>
      </c>
      <c r="I22" s="79">
        <v>43922</v>
      </c>
      <c r="J22" s="79">
        <v>44012</v>
      </c>
      <c r="K22" s="111">
        <f t="shared" si="1"/>
        <v>91</v>
      </c>
      <c r="L22" s="114">
        <v>4.35</v>
      </c>
      <c r="M22" s="115">
        <f t="shared" si="2"/>
        <v>542.2602739726026</v>
      </c>
      <c r="N22" s="68" t="s">
        <v>1420</v>
      </c>
    </row>
    <row r="23" spans="1:14" s="2" customFormat="1" ht="24.75" customHeight="1">
      <c r="A23" s="71"/>
      <c r="B23" s="76" t="s">
        <v>8</v>
      </c>
      <c r="C23" s="76" t="s">
        <v>156</v>
      </c>
      <c r="D23" s="77" t="s">
        <v>157</v>
      </c>
      <c r="E23" s="78">
        <v>40000</v>
      </c>
      <c r="F23" s="79">
        <v>43737</v>
      </c>
      <c r="G23" s="79">
        <v>44094</v>
      </c>
      <c r="H23" s="75">
        <v>12</v>
      </c>
      <c r="I23" s="79">
        <v>43922</v>
      </c>
      <c r="J23" s="79">
        <v>44012</v>
      </c>
      <c r="K23" s="111">
        <f t="shared" si="1"/>
        <v>91</v>
      </c>
      <c r="L23" s="114">
        <v>4.35</v>
      </c>
      <c r="M23" s="115">
        <f t="shared" si="2"/>
        <v>433.80821917808225</v>
      </c>
      <c r="N23" s="68" t="s">
        <v>1420</v>
      </c>
    </row>
    <row r="24" spans="1:14" s="2" customFormat="1" ht="24.75" customHeight="1">
      <c r="A24" s="71"/>
      <c r="B24" s="76" t="s">
        <v>8</v>
      </c>
      <c r="C24" s="76" t="s">
        <v>1421</v>
      </c>
      <c r="D24" s="202" t="s">
        <v>1422</v>
      </c>
      <c r="E24" s="78">
        <v>30000</v>
      </c>
      <c r="F24" s="80">
        <v>43899</v>
      </c>
      <c r="G24" s="79">
        <v>44264</v>
      </c>
      <c r="H24" s="75">
        <v>12</v>
      </c>
      <c r="I24" s="79">
        <v>43922</v>
      </c>
      <c r="J24" s="79">
        <v>44012</v>
      </c>
      <c r="K24" s="111">
        <f t="shared" si="1"/>
        <v>91</v>
      </c>
      <c r="L24" s="116">
        <v>4.35</v>
      </c>
      <c r="M24" s="115">
        <f t="shared" si="2"/>
        <v>325.3561643835616</v>
      </c>
      <c r="N24" s="68" t="s">
        <v>1420</v>
      </c>
    </row>
    <row r="25" spans="1:14" s="2" customFormat="1" ht="24.75" customHeight="1">
      <c r="A25" s="71"/>
      <c r="B25" s="76" t="s">
        <v>8</v>
      </c>
      <c r="C25" s="76" t="s">
        <v>1423</v>
      </c>
      <c r="D25" s="202" t="s">
        <v>1424</v>
      </c>
      <c r="E25" s="78">
        <v>30000</v>
      </c>
      <c r="F25" s="79">
        <v>43899</v>
      </c>
      <c r="G25" s="79">
        <v>44264</v>
      </c>
      <c r="H25" s="75">
        <v>12</v>
      </c>
      <c r="I25" s="79">
        <v>43922</v>
      </c>
      <c r="J25" s="79">
        <v>44012</v>
      </c>
      <c r="K25" s="111">
        <f t="shared" si="1"/>
        <v>91</v>
      </c>
      <c r="L25" s="116">
        <v>4.35</v>
      </c>
      <c r="M25" s="115">
        <f t="shared" si="2"/>
        <v>325.3561643835616</v>
      </c>
      <c r="N25" s="68" t="s">
        <v>1420</v>
      </c>
    </row>
    <row r="26" spans="1:14" s="2" customFormat="1" ht="24.75" customHeight="1">
      <c r="A26" s="71"/>
      <c r="B26" s="76" t="s">
        <v>8</v>
      </c>
      <c r="C26" s="76" t="s">
        <v>132</v>
      </c>
      <c r="D26" s="77" t="s">
        <v>133</v>
      </c>
      <c r="E26" s="78">
        <v>50000</v>
      </c>
      <c r="F26" s="79">
        <v>43973</v>
      </c>
      <c r="G26" s="79">
        <v>44338</v>
      </c>
      <c r="H26" s="75">
        <v>12</v>
      </c>
      <c r="I26" s="79">
        <v>43973</v>
      </c>
      <c r="J26" s="79">
        <v>44012</v>
      </c>
      <c r="K26" s="111">
        <f t="shared" si="1"/>
        <v>40</v>
      </c>
      <c r="L26" s="114">
        <v>4.35</v>
      </c>
      <c r="M26" s="115">
        <f t="shared" si="2"/>
        <v>238.35616438356158</v>
      </c>
      <c r="N26" s="68" t="s">
        <v>1420</v>
      </c>
    </row>
    <row r="27" spans="1:14" s="2" customFormat="1" ht="24.75" customHeight="1">
      <c r="A27" s="71"/>
      <c r="B27" s="81" t="s">
        <v>1425</v>
      </c>
      <c r="C27" s="81" t="s">
        <v>323</v>
      </c>
      <c r="D27" s="81" t="s">
        <v>324</v>
      </c>
      <c r="E27" s="82">
        <v>40000</v>
      </c>
      <c r="F27" s="83">
        <v>43496</v>
      </c>
      <c r="G27" s="83">
        <v>44227</v>
      </c>
      <c r="H27" s="75">
        <v>24</v>
      </c>
      <c r="I27" s="117">
        <v>43922</v>
      </c>
      <c r="J27" s="117">
        <v>44012</v>
      </c>
      <c r="K27" s="111">
        <f t="shared" si="1"/>
        <v>91</v>
      </c>
      <c r="L27" s="118">
        <v>4.75</v>
      </c>
      <c r="M27" s="119">
        <f aca="true" t="shared" si="3" ref="M27:M90">E27*K27*L27/36000</f>
        <v>480.27777777777777</v>
      </c>
      <c r="N27" s="68" t="s">
        <v>1426</v>
      </c>
    </row>
    <row r="28" spans="1:14" s="2" customFormat="1" ht="24.75" customHeight="1">
      <c r="A28" s="71"/>
      <c r="B28" s="81" t="s">
        <v>1425</v>
      </c>
      <c r="C28" s="84" t="s">
        <v>328</v>
      </c>
      <c r="D28" s="85" t="s">
        <v>329</v>
      </c>
      <c r="E28" s="86">
        <v>50000</v>
      </c>
      <c r="F28" s="87">
        <v>43496</v>
      </c>
      <c r="G28" s="87">
        <v>44227</v>
      </c>
      <c r="H28" s="75">
        <v>24</v>
      </c>
      <c r="I28" s="117">
        <v>43922</v>
      </c>
      <c r="J28" s="117">
        <v>44012</v>
      </c>
      <c r="K28" s="111">
        <f t="shared" si="1"/>
        <v>91</v>
      </c>
      <c r="L28" s="120">
        <v>4.75</v>
      </c>
      <c r="M28" s="119">
        <f t="shared" si="3"/>
        <v>600.3472222222222</v>
      </c>
      <c r="N28" s="68" t="s">
        <v>1426</v>
      </c>
    </row>
    <row r="29" spans="1:14" s="2" customFormat="1" ht="24.75" customHeight="1">
      <c r="A29" s="71"/>
      <c r="B29" s="81" t="s">
        <v>1425</v>
      </c>
      <c r="C29" s="81" t="s">
        <v>337</v>
      </c>
      <c r="D29" s="81" t="s">
        <v>338</v>
      </c>
      <c r="E29" s="82">
        <v>30000</v>
      </c>
      <c r="F29" s="83">
        <v>43498</v>
      </c>
      <c r="G29" s="83">
        <v>44167</v>
      </c>
      <c r="H29" s="75">
        <v>22</v>
      </c>
      <c r="I29" s="117">
        <v>43922</v>
      </c>
      <c r="J29" s="117">
        <v>44012</v>
      </c>
      <c r="K29" s="111">
        <f t="shared" si="1"/>
        <v>91</v>
      </c>
      <c r="L29" s="118">
        <v>4.75</v>
      </c>
      <c r="M29" s="119">
        <f t="shared" si="3"/>
        <v>360.2083333333333</v>
      </c>
      <c r="N29" s="68" t="s">
        <v>1426</v>
      </c>
    </row>
    <row r="30" spans="1:14" s="2" customFormat="1" ht="24.75" customHeight="1">
      <c r="A30" s="71"/>
      <c r="B30" s="81" t="s">
        <v>1425</v>
      </c>
      <c r="C30" s="81" t="s">
        <v>372</v>
      </c>
      <c r="D30" s="81" t="s">
        <v>373</v>
      </c>
      <c r="E30" s="82">
        <v>50000</v>
      </c>
      <c r="F30" s="88">
        <v>43654</v>
      </c>
      <c r="G30" s="88">
        <v>44019</v>
      </c>
      <c r="H30" s="75">
        <v>12</v>
      </c>
      <c r="I30" s="117">
        <v>43922</v>
      </c>
      <c r="J30" s="117">
        <v>44012</v>
      </c>
      <c r="K30" s="111">
        <f t="shared" si="1"/>
        <v>91</v>
      </c>
      <c r="L30" s="118">
        <v>4.35</v>
      </c>
      <c r="M30" s="119">
        <f t="shared" si="3"/>
        <v>549.7916666666666</v>
      </c>
      <c r="N30" s="68" t="s">
        <v>1426</v>
      </c>
    </row>
    <row r="31" spans="1:14" s="2" customFormat="1" ht="24.75" customHeight="1">
      <c r="A31" s="71"/>
      <c r="B31" s="81" t="s">
        <v>1425</v>
      </c>
      <c r="C31" s="81" t="s">
        <v>376</v>
      </c>
      <c r="D31" s="81" t="s">
        <v>377</v>
      </c>
      <c r="E31" s="82">
        <v>50000</v>
      </c>
      <c r="F31" s="88">
        <v>43654</v>
      </c>
      <c r="G31" s="88">
        <v>44019</v>
      </c>
      <c r="H31" s="75">
        <v>12</v>
      </c>
      <c r="I31" s="117">
        <v>43922</v>
      </c>
      <c r="J31" s="117">
        <v>44012</v>
      </c>
      <c r="K31" s="111">
        <f t="shared" si="1"/>
        <v>91</v>
      </c>
      <c r="L31" s="118">
        <v>4.35</v>
      </c>
      <c r="M31" s="119">
        <f t="shared" si="3"/>
        <v>549.7916666666666</v>
      </c>
      <c r="N31" s="68" t="s">
        <v>1426</v>
      </c>
    </row>
    <row r="32" spans="1:14" s="2" customFormat="1" ht="24.75" customHeight="1">
      <c r="A32" s="71"/>
      <c r="B32" s="81" t="s">
        <v>1425</v>
      </c>
      <c r="C32" s="81" t="s">
        <v>379</v>
      </c>
      <c r="D32" s="81" t="s">
        <v>380</v>
      </c>
      <c r="E32" s="82">
        <v>50000</v>
      </c>
      <c r="F32" s="83">
        <v>43654</v>
      </c>
      <c r="G32" s="83">
        <v>44019</v>
      </c>
      <c r="H32" s="75">
        <v>12</v>
      </c>
      <c r="I32" s="117">
        <v>43922</v>
      </c>
      <c r="J32" s="117">
        <v>44012</v>
      </c>
      <c r="K32" s="111">
        <f t="shared" si="1"/>
        <v>91</v>
      </c>
      <c r="L32" s="118">
        <v>4.35</v>
      </c>
      <c r="M32" s="119">
        <f t="shared" si="3"/>
        <v>549.7916666666666</v>
      </c>
      <c r="N32" s="68" t="s">
        <v>1426</v>
      </c>
    </row>
    <row r="33" spans="1:14" s="2" customFormat="1" ht="24.75" customHeight="1">
      <c r="A33" s="71"/>
      <c r="B33" s="81" t="s">
        <v>1425</v>
      </c>
      <c r="C33" s="81" t="s">
        <v>381</v>
      </c>
      <c r="D33" s="81" t="s">
        <v>382</v>
      </c>
      <c r="E33" s="82">
        <v>10000</v>
      </c>
      <c r="F33" s="83">
        <v>43655</v>
      </c>
      <c r="G33" s="83">
        <v>44020</v>
      </c>
      <c r="H33" s="75">
        <v>12</v>
      </c>
      <c r="I33" s="117">
        <v>43922</v>
      </c>
      <c r="J33" s="117">
        <v>44012</v>
      </c>
      <c r="K33" s="111">
        <f t="shared" si="1"/>
        <v>91</v>
      </c>
      <c r="L33" s="118">
        <v>4.35</v>
      </c>
      <c r="M33" s="119">
        <f t="shared" si="3"/>
        <v>109.95833333333331</v>
      </c>
      <c r="N33" s="68" t="s">
        <v>1426</v>
      </c>
    </row>
    <row r="34" spans="1:14" s="2" customFormat="1" ht="24.75" customHeight="1">
      <c r="A34" s="71"/>
      <c r="B34" s="81" t="s">
        <v>1425</v>
      </c>
      <c r="C34" s="81" t="s">
        <v>385</v>
      </c>
      <c r="D34" s="81" t="s">
        <v>386</v>
      </c>
      <c r="E34" s="82">
        <v>50000</v>
      </c>
      <c r="F34" s="83">
        <v>43655</v>
      </c>
      <c r="G34" s="83">
        <v>44020</v>
      </c>
      <c r="H34" s="75">
        <v>12</v>
      </c>
      <c r="I34" s="117">
        <v>43922</v>
      </c>
      <c r="J34" s="117">
        <v>44012</v>
      </c>
      <c r="K34" s="111">
        <f t="shared" si="1"/>
        <v>91</v>
      </c>
      <c r="L34" s="118">
        <v>4.35</v>
      </c>
      <c r="M34" s="119">
        <f t="shared" si="3"/>
        <v>549.7916666666666</v>
      </c>
      <c r="N34" s="68" t="s">
        <v>1426</v>
      </c>
    </row>
    <row r="35" spans="1:14" s="2" customFormat="1" ht="24.75" customHeight="1">
      <c r="A35" s="71"/>
      <c r="B35" s="81" t="s">
        <v>1425</v>
      </c>
      <c r="C35" s="84" t="s">
        <v>389</v>
      </c>
      <c r="D35" s="85" t="s">
        <v>390</v>
      </c>
      <c r="E35" s="86">
        <v>50000</v>
      </c>
      <c r="F35" s="87">
        <v>43656</v>
      </c>
      <c r="G35" s="87">
        <v>44021</v>
      </c>
      <c r="H35" s="75">
        <v>12</v>
      </c>
      <c r="I35" s="117">
        <v>43922</v>
      </c>
      <c r="J35" s="117">
        <v>44012</v>
      </c>
      <c r="K35" s="111">
        <f t="shared" si="1"/>
        <v>91</v>
      </c>
      <c r="L35" s="120">
        <v>4.35</v>
      </c>
      <c r="M35" s="119">
        <f t="shared" si="3"/>
        <v>549.7916666666666</v>
      </c>
      <c r="N35" s="68" t="s">
        <v>1426</v>
      </c>
    </row>
    <row r="36" spans="1:14" s="2" customFormat="1" ht="24.75" customHeight="1">
      <c r="A36" s="71"/>
      <c r="B36" s="81" t="s">
        <v>1425</v>
      </c>
      <c r="C36" s="84" t="s">
        <v>394</v>
      </c>
      <c r="D36" s="85" t="s">
        <v>395</v>
      </c>
      <c r="E36" s="86">
        <v>50000</v>
      </c>
      <c r="F36" s="87">
        <v>43656</v>
      </c>
      <c r="G36" s="87">
        <v>44021</v>
      </c>
      <c r="H36" s="75">
        <v>12</v>
      </c>
      <c r="I36" s="117">
        <v>43922</v>
      </c>
      <c r="J36" s="117">
        <v>44012</v>
      </c>
      <c r="K36" s="111">
        <f aca="true" t="shared" si="4" ref="K36:K67">J36-I36+1</f>
        <v>91</v>
      </c>
      <c r="L36" s="120">
        <v>4.35</v>
      </c>
      <c r="M36" s="119">
        <f t="shared" si="3"/>
        <v>549.7916666666666</v>
      </c>
      <c r="N36" s="68" t="s">
        <v>1426</v>
      </c>
    </row>
    <row r="37" spans="1:14" s="2" customFormat="1" ht="24.75" customHeight="1">
      <c r="A37" s="71"/>
      <c r="B37" s="81" t="s">
        <v>1425</v>
      </c>
      <c r="C37" s="89" t="s">
        <v>398</v>
      </c>
      <c r="D37" s="89" t="s">
        <v>399</v>
      </c>
      <c r="E37" s="90">
        <v>50000</v>
      </c>
      <c r="F37" s="91">
        <v>43657</v>
      </c>
      <c r="G37" s="91">
        <v>44022</v>
      </c>
      <c r="H37" s="75">
        <v>12</v>
      </c>
      <c r="I37" s="117">
        <v>43922</v>
      </c>
      <c r="J37" s="117">
        <v>44012</v>
      </c>
      <c r="K37" s="111">
        <f t="shared" si="4"/>
        <v>91</v>
      </c>
      <c r="L37" s="121">
        <v>4.35</v>
      </c>
      <c r="M37" s="119">
        <f t="shared" si="3"/>
        <v>549.7916666666666</v>
      </c>
      <c r="N37" s="68" t="s">
        <v>1426</v>
      </c>
    </row>
    <row r="38" spans="1:14" s="2" customFormat="1" ht="24.75" customHeight="1">
      <c r="A38" s="71"/>
      <c r="B38" s="81" t="s">
        <v>1425</v>
      </c>
      <c r="C38" s="81" t="s">
        <v>403</v>
      </c>
      <c r="D38" s="81" t="s">
        <v>404</v>
      </c>
      <c r="E38" s="82">
        <v>50000</v>
      </c>
      <c r="F38" s="83">
        <v>43657</v>
      </c>
      <c r="G38" s="83">
        <v>44022</v>
      </c>
      <c r="H38" s="75">
        <v>12</v>
      </c>
      <c r="I38" s="117">
        <v>43922</v>
      </c>
      <c r="J38" s="117">
        <v>44012</v>
      </c>
      <c r="K38" s="111">
        <f t="shared" si="4"/>
        <v>91</v>
      </c>
      <c r="L38" s="118">
        <v>4.35</v>
      </c>
      <c r="M38" s="119">
        <f t="shared" si="3"/>
        <v>549.7916666666666</v>
      </c>
      <c r="N38" s="68" t="s">
        <v>1426</v>
      </c>
    </row>
    <row r="39" spans="1:14" s="2" customFormat="1" ht="24.75" customHeight="1">
      <c r="A39" s="71"/>
      <c r="B39" s="81" t="s">
        <v>1425</v>
      </c>
      <c r="C39" s="84" t="s">
        <v>407</v>
      </c>
      <c r="D39" s="85" t="s">
        <v>408</v>
      </c>
      <c r="E39" s="86">
        <v>30000</v>
      </c>
      <c r="F39" s="92">
        <v>43661</v>
      </c>
      <c r="G39" s="92">
        <v>44026</v>
      </c>
      <c r="H39" s="75">
        <v>12</v>
      </c>
      <c r="I39" s="117">
        <v>43922</v>
      </c>
      <c r="J39" s="117">
        <v>44012</v>
      </c>
      <c r="K39" s="111">
        <f t="shared" si="4"/>
        <v>91</v>
      </c>
      <c r="L39" s="120">
        <v>4.35</v>
      </c>
      <c r="M39" s="119">
        <f t="shared" si="3"/>
        <v>329.87499999999994</v>
      </c>
      <c r="N39" s="68" t="s">
        <v>1426</v>
      </c>
    </row>
    <row r="40" spans="1:14" s="2" customFormat="1" ht="24.75" customHeight="1">
      <c r="A40" s="71"/>
      <c r="B40" s="81" t="s">
        <v>1425</v>
      </c>
      <c r="C40" s="89" t="s">
        <v>412</v>
      </c>
      <c r="D40" s="89" t="s">
        <v>413</v>
      </c>
      <c r="E40" s="90">
        <v>50000</v>
      </c>
      <c r="F40" s="93">
        <v>43661</v>
      </c>
      <c r="G40" s="93">
        <v>44026</v>
      </c>
      <c r="H40" s="75">
        <v>12</v>
      </c>
      <c r="I40" s="117">
        <v>43922</v>
      </c>
      <c r="J40" s="117">
        <v>44012</v>
      </c>
      <c r="K40" s="111">
        <f t="shared" si="4"/>
        <v>91</v>
      </c>
      <c r="L40" s="121">
        <v>4.35</v>
      </c>
      <c r="M40" s="119">
        <f t="shared" si="3"/>
        <v>549.7916666666666</v>
      </c>
      <c r="N40" s="68" t="s">
        <v>1426</v>
      </c>
    </row>
    <row r="41" spans="1:14" s="2" customFormat="1" ht="24.75" customHeight="1">
      <c r="A41" s="71"/>
      <c r="B41" s="81" t="s">
        <v>1425</v>
      </c>
      <c r="C41" s="89" t="s">
        <v>416</v>
      </c>
      <c r="D41" s="89" t="s">
        <v>417</v>
      </c>
      <c r="E41" s="90">
        <v>50000</v>
      </c>
      <c r="F41" s="93">
        <v>43662</v>
      </c>
      <c r="G41" s="93">
        <v>44027</v>
      </c>
      <c r="H41" s="75">
        <v>12</v>
      </c>
      <c r="I41" s="117">
        <v>43922</v>
      </c>
      <c r="J41" s="117">
        <v>44012</v>
      </c>
      <c r="K41" s="111">
        <f t="shared" si="4"/>
        <v>91</v>
      </c>
      <c r="L41" s="121">
        <v>4.35</v>
      </c>
      <c r="M41" s="119">
        <f t="shared" si="3"/>
        <v>549.7916666666666</v>
      </c>
      <c r="N41" s="68" t="s">
        <v>1426</v>
      </c>
    </row>
    <row r="42" spans="1:14" s="2" customFormat="1" ht="24.75" customHeight="1">
      <c r="A42" s="71"/>
      <c r="B42" s="81" t="s">
        <v>1425</v>
      </c>
      <c r="C42" s="84" t="s">
        <v>420</v>
      </c>
      <c r="D42" s="85" t="s">
        <v>421</v>
      </c>
      <c r="E42" s="86">
        <v>50000</v>
      </c>
      <c r="F42" s="92">
        <v>43663</v>
      </c>
      <c r="G42" s="92">
        <v>44028</v>
      </c>
      <c r="H42" s="75">
        <v>12</v>
      </c>
      <c r="I42" s="117">
        <v>43922</v>
      </c>
      <c r="J42" s="117">
        <v>44012</v>
      </c>
      <c r="K42" s="111">
        <f t="shared" si="4"/>
        <v>91</v>
      </c>
      <c r="L42" s="120">
        <v>4.35</v>
      </c>
      <c r="M42" s="119">
        <f t="shared" si="3"/>
        <v>549.7916666666666</v>
      </c>
      <c r="N42" s="68" t="s">
        <v>1426</v>
      </c>
    </row>
    <row r="43" spans="1:14" s="2" customFormat="1" ht="24.75" customHeight="1">
      <c r="A43" s="71"/>
      <c r="B43" s="81" t="s">
        <v>1425</v>
      </c>
      <c r="C43" s="84" t="s">
        <v>425</v>
      </c>
      <c r="D43" s="85" t="s">
        <v>426</v>
      </c>
      <c r="E43" s="86">
        <v>50000</v>
      </c>
      <c r="F43" s="92">
        <v>43663</v>
      </c>
      <c r="G43" s="92">
        <v>44028</v>
      </c>
      <c r="H43" s="75">
        <v>12</v>
      </c>
      <c r="I43" s="117">
        <v>43922</v>
      </c>
      <c r="J43" s="117">
        <v>44012</v>
      </c>
      <c r="K43" s="111">
        <f t="shared" si="4"/>
        <v>91</v>
      </c>
      <c r="L43" s="120">
        <v>4.35</v>
      </c>
      <c r="M43" s="119">
        <f t="shared" si="3"/>
        <v>549.7916666666666</v>
      </c>
      <c r="N43" s="68" t="s">
        <v>1426</v>
      </c>
    </row>
    <row r="44" spans="1:14" s="2" customFormat="1" ht="24.75" customHeight="1">
      <c r="A44" s="71"/>
      <c r="B44" s="81" t="s">
        <v>1425</v>
      </c>
      <c r="C44" s="94" t="s">
        <v>429</v>
      </c>
      <c r="D44" s="94" t="s">
        <v>430</v>
      </c>
      <c r="E44" s="95">
        <v>50000</v>
      </c>
      <c r="F44" s="96">
        <v>43664</v>
      </c>
      <c r="G44" s="96">
        <v>44029</v>
      </c>
      <c r="H44" s="75">
        <v>12</v>
      </c>
      <c r="I44" s="117">
        <v>43922</v>
      </c>
      <c r="J44" s="117">
        <v>44012</v>
      </c>
      <c r="K44" s="111">
        <f t="shared" si="4"/>
        <v>91</v>
      </c>
      <c r="L44" s="122">
        <v>4.35</v>
      </c>
      <c r="M44" s="119">
        <f t="shared" si="3"/>
        <v>549.7916666666666</v>
      </c>
      <c r="N44" s="68" t="s">
        <v>1426</v>
      </c>
    </row>
    <row r="45" spans="1:14" s="2" customFormat="1" ht="24.75" customHeight="1">
      <c r="A45" s="71"/>
      <c r="B45" s="81" t="s">
        <v>1425</v>
      </c>
      <c r="C45" s="97" t="s">
        <v>434</v>
      </c>
      <c r="D45" s="98" t="s">
        <v>435</v>
      </c>
      <c r="E45" s="99">
        <v>50000</v>
      </c>
      <c r="F45" s="100">
        <v>43665</v>
      </c>
      <c r="G45" s="100">
        <v>44030</v>
      </c>
      <c r="H45" s="75">
        <v>12</v>
      </c>
      <c r="I45" s="117">
        <v>43922</v>
      </c>
      <c r="J45" s="117">
        <v>44012</v>
      </c>
      <c r="K45" s="111">
        <f t="shared" si="4"/>
        <v>91</v>
      </c>
      <c r="L45" s="123">
        <v>4.35</v>
      </c>
      <c r="M45" s="119">
        <f t="shared" si="3"/>
        <v>549.7916666666666</v>
      </c>
      <c r="N45" s="68" t="s">
        <v>1426</v>
      </c>
    </row>
    <row r="46" spans="1:14" s="2" customFormat="1" ht="24.75" customHeight="1">
      <c r="A46" s="71"/>
      <c r="B46" s="81" t="s">
        <v>1425</v>
      </c>
      <c r="C46" s="97" t="s">
        <v>444</v>
      </c>
      <c r="D46" s="98" t="s">
        <v>445</v>
      </c>
      <c r="E46" s="99">
        <v>50000</v>
      </c>
      <c r="F46" s="100">
        <v>43669</v>
      </c>
      <c r="G46" s="100">
        <v>44034</v>
      </c>
      <c r="H46" s="75">
        <v>12</v>
      </c>
      <c r="I46" s="117">
        <v>43922</v>
      </c>
      <c r="J46" s="117">
        <v>44012</v>
      </c>
      <c r="K46" s="111">
        <f t="shared" si="4"/>
        <v>91</v>
      </c>
      <c r="L46" s="123">
        <v>4.35</v>
      </c>
      <c r="M46" s="119">
        <f t="shared" si="3"/>
        <v>549.7916666666666</v>
      </c>
      <c r="N46" s="68" t="s">
        <v>1426</v>
      </c>
    </row>
    <row r="47" spans="1:14" s="2" customFormat="1" ht="24.75" customHeight="1">
      <c r="A47" s="71"/>
      <c r="B47" s="81" t="s">
        <v>1425</v>
      </c>
      <c r="C47" s="94" t="s">
        <v>112</v>
      </c>
      <c r="D47" s="94" t="s">
        <v>451</v>
      </c>
      <c r="E47" s="95">
        <v>50000</v>
      </c>
      <c r="F47" s="101">
        <v>43685</v>
      </c>
      <c r="G47" s="101">
        <v>44050</v>
      </c>
      <c r="H47" s="75">
        <v>12</v>
      </c>
      <c r="I47" s="117">
        <v>43922</v>
      </c>
      <c r="J47" s="117">
        <v>44012</v>
      </c>
      <c r="K47" s="111">
        <f t="shared" si="4"/>
        <v>91</v>
      </c>
      <c r="L47" s="122">
        <v>4.35</v>
      </c>
      <c r="M47" s="119">
        <f t="shared" si="3"/>
        <v>549.7916666666666</v>
      </c>
      <c r="N47" s="68" t="s">
        <v>1426</v>
      </c>
    </row>
    <row r="48" spans="1:14" s="2" customFormat="1" ht="24.75" customHeight="1">
      <c r="A48" s="71"/>
      <c r="B48" s="81" t="s">
        <v>1425</v>
      </c>
      <c r="C48" s="97" t="s">
        <v>110</v>
      </c>
      <c r="D48" s="98" t="s">
        <v>455</v>
      </c>
      <c r="E48" s="99">
        <v>50000</v>
      </c>
      <c r="F48" s="100">
        <v>43685</v>
      </c>
      <c r="G48" s="100">
        <v>44050</v>
      </c>
      <c r="H48" s="75">
        <v>12</v>
      </c>
      <c r="I48" s="117">
        <v>43922</v>
      </c>
      <c r="J48" s="117">
        <v>44012</v>
      </c>
      <c r="K48" s="111">
        <f t="shared" si="4"/>
        <v>91</v>
      </c>
      <c r="L48" s="123">
        <v>4.35</v>
      </c>
      <c r="M48" s="119">
        <f t="shared" si="3"/>
        <v>549.7916666666666</v>
      </c>
      <c r="N48" s="68" t="s">
        <v>1426</v>
      </c>
    </row>
    <row r="49" spans="1:14" s="2" customFormat="1" ht="24.75" customHeight="1">
      <c r="A49" s="71"/>
      <c r="B49" s="81" t="s">
        <v>1425</v>
      </c>
      <c r="C49" s="94" t="s">
        <v>174</v>
      </c>
      <c r="D49" s="94" t="s">
        <v>457</v>
      </c>
      <c r="E49" s="95">
        <v>50000</v>
      </c>
      <c r="F49" s="101">
        <v>43685</v>
      </c>
      <c r="G49" s="101">
        <v>44050</v>
      </c>
      <c r="H49" s="75">
        <v>12</v>
      </c>
      <c r="I49" s="117">
        <v>43922</v>
      </c>
      <c r="J49" s="117">
        <v>44012</v>
      </c>
      <c r="K49" s="111">
        <f t="shared" si="4"/>
        <v>91</v>
      </c>
      <c r="L49" s="122">
        <v>4.35</v>
      </c>
      <c r="M49" s="119">
        <f t="shared" si="3"/>
        <v>549.7916666666666</v>
      </c>
      <c r="N49" s="68" t="s">
        <v>1426</v>
      </c>
    </row>
    <row r="50" spans="1:14" s="2" customFormat="1" ht="24.75" customHeight="1">
      <c r="A50" s="71"/>
      <c r="B50" s="81" t="s">
        <v>1425</v>
      </c>
      <c r="C50" s="94" t="s">
        <v>142</v>
      </c>
      <c r="D50" s="94" t="s">
        <v>459</v>
      </c>
      <c r="E50" s="95">
        <v>30000</v>
      </c>
      <c r="F50" s="101">
        <v>43691</v>
      </c>
      <c r="G50" s="101">
        <v>44056</v>
      </c>
      <c r="H50" s="75">
        <v>12</v>
      </c>
      <c r="I50" s="117">
        <v>43922</v>
      </c>
      <c r="J50" s="117">
        <v>44012</v>
      </c>
      <c r="K50" s="111">
        <f t="shared" si="4"/>
        <v>91</v>
      </c>
      <c r="L50" s="122">
        <v>4.35</v>
      </c>
      <c r="M50" s="119">
        <f t="shared" si="3"/>
        <v>329.87499999999994</v>
      </c>
      <c r="N50" s="68" t="s">
        <v>1426</v>
      </c>
    </row>
    <row r="51" spans="1:14" s="2" customFormat="1" ht="24.75" customHeight="1">
      <c r="A51" s="71"/>
      <c r="B51" s="81" t="s">
        <v>1425</v>
      </c>
      <c r="C51" s="94" t="s">
        <v>100</v>
      </c>
      <c r="D51" s="94" t="s">
        <v>1427</v>
      </c>
      <c r="E51" s="95">
        <v>30000</v>
      </c>
      <c r="F51" s="96">
        <v>43798</v>
      </c>
      <c r="G51" s="96">
        <v>44163</v>
      </c>
      <c r="H51" s="75">
        <v>12</v>
      </c>
      <c r="I51" s="117">
        <v>43922</v>
      </c>
      <c r="J51" s="117">
        <v>44012</v>
      </c>
      <c r="K51" s="111">
        <f t="shared" si="4"/>
        <v>91</v>
      </c>
      <c r="L51" s="122">
        <v>4.35</v>
      </c>
      <c r="M51" s="119">
        <f t="shared" si="3"/>
        <v>329.87499999999994</v>
      </c>
      <c r="N51" s="68" t="s">
        <v>1426</v>
      </c>
    </row>
    <row r="52" spans="1:14" s="2" customFormat="1" ht="24.75" customHeight="1">
      <c r="A52" s="71"/>
      <c r="B52" s="81" t="s">
        <v>1425</v>
      </c>
      <c r="C52" s="94" t="s">
        <v>1428</v>
      </c>
      <c r="D52" s="94" t="s">
        <v>1429</v>
      </c>
      <c r="E52" s="95">
        <v>30000</v>
      </c>
      <c r="F52" s="96">
        <v>43896</v>
      </c>
      <c r="G52" s="96">
        <v>44202</v>
      </c>
      <c r="H52" s="75">
        <v>10</v>
      </c>
      <c r="I52" s="117">
        <v>43922</v>
      </c>
      <c r="J52" s="117">
        <v>44012</v>
      </c>
      <c r="K52" s="111">
        <f t="shared" si="4"/>
        <v>91</v>
      </c>
      <c r="L52" s="122">
        <v>4.35</v>
      </c>
      <c r="M52" s="119">
        <f t="shared" si="3"/>
        <v>329.87499999999994</v>
      </c>
      <c r="N52" s="68" t="s">
        <v>1426</v>
      </c>
    </row>
    <row r="53" spans="1:14" s="2" customFormat="1" ht="24.75" customHeight="1">
      <c r="A53" s="71"/>
      <c r="B53" s="81" t="s">
        <v>1425</v>
      </c>
      <c r="C53" s="102" t="s">
        <v>77</v>
      </c>
      <c r="D53" s="102" t="s">
        <v>319</v>
      </c>
      <c r="E53" s="103">
        <v>40000</v>
      </c>
      <c r="F53" s="93">
        <v>43923</v>
      </c>
      <c r="G53" s="93">
        <v>44167</v>
      </c>
      <c r="H53" s="75">
        <v>8</v>
      </c>
      <c r="I53" s="117">
        <v>43923</v>
      </c>
      <c r="J53" s="117">
        <v>44012</v>
      </c>
      <c r="K53" s="111">
        <f t="shared" si="4"/>
        <v>90</v>
      </c>
      <c r="L53" s="124">
        <v>4.35</v>
      </c>
      <c r="M53" s="119">
        <f t="shared" si="3"/>
        <v>434.99999999999994</v>
      </c>
      <c r="N53" s="68" t="s">
        <v>1426</v>
      </c>
    </row>
    <row r="54" spans="1:14" s="2" customFormat="1" ht="24.75" customHeight="1">
      <c r="A54" s="71"/>
      <c r="B54" s="81" t="s">
        <v>1425</v>
      </c>
      <c r="C54" s="102" t="s">
        <v>1430</v>
      </c>
      <c r="D54" s="102" t="s">
        <v>1431</v>
      </c>
      <c r="E54" s="103">
        <v>30000</v>
      </c>
      <c r="F54" s="93">
        <v>43976</v>
      </c>
      <c r="G54" s="93">
        <v>44341</v>
      </c>
      <c r="H54" s="75">
        <v>12</v>
      </c>
      <c r="I54" s="117">
        <v>43976</v>
      </c>
      <c r="J54" s="117">
        <v>44012</v>
      </c>
      <c r="K54" s="111">
        <f t="shared" si="4"/>
        <v>37</v>
      </c>
      <c r="L54" s="124">
        <v>4.35</v>
      </c>
      <c r="M54" s="119">
        <f t="shared" si="3"/>
        <v>134.125</v>
      </c>
      <c r="N54" s="68" t="s">
        <v>1426</v>
      </c>
    </row>
    <row r="55" spans="1:14" s="2" customFormat="1" ht="24.75" customHeight="1">
      <c r="A55" s="71"/>
      <c r="B55" s="81" t="s">
        <v>1425</v>
      </c>
      <c r="C55" s="102" t="s">
        <v>1432</v>
      </c>
      <c r="D55" s="102" t="s">
        <v>1433</v>
      </c>
      <c r="E55" s="103">
        <v>50000</v>
      </c>
      <c r="F55" s="93">
        <v>43977</v>
      </c>
      <c r="G55" s="93">
        <v>44342</v>
      </c>
      <c r="H55" s="75">
        <v>12</v>
      </c>
      <c r="I55" s="117">
        <v>43977</v>
      </c>
      <c r="J55" s="117">
        <v>44012</v>
      </c>
      <c r="K55" s="111">
        <f t="shared" si="4"/>
        <v>36</v>
      </c>
      <c r="L55" s="124">
        <v>4.35</v>
      </c>
      <c r="M55" s="119">
        <f t="shared" si="3"/>
        <v>217.49999999999997</v>
      </c>
      <c r="N55" s="68" t="s">
        <v>1426</v>
      </c>
    </row>
    <row r="56" spans="1:14" s="2" customFormat="1" ht="24.75" customHeight="1">
      <c r="A56" s="71"/>
      <c r="B56" s="81" t="s">
        <v>1425</v>
      </c>
      <c r="C56" s="104" t="s">
        <v>1304</v>
      </c>
      <c r="D56" s="104" t="s">
        <v>1434</v>
      </c>
      <c r="E56" s="105">
        <v>50000</v>
      </c>
      <c r="F56" s="106">
        <v>43979</v>
      </c>
      <c r="G56" s="106">
        <v>44344</v>
      </c>
      <c r="H56" s="75">
        <v>12</v>
      </c>
      <c r="I56" s="117">
        <v>43979</v>
      </c>
      <c r="J56" s="117">
        <v>44012</v>
      </c>
      <c r="K56" s="111">
        <f t="shared" si="4"/>
        <v>34</v>
      </c>
      <c r="L56" s="122">
        <v>4.35</v>
      </c>
      <c r="M56" s="119">
        <f t="shared" si="3"/>
        <v>205.41666666666663</v>
      </c>
      <c r="N56" s="68" t="s">
        <v>1426</v>
      </c>
    </row>
    <row r="57" spans="1:14" s="2" customFormat="1" ht="24.75" customHeight="1">
      <c r="A57" s="71"/>
      <c r="B57" s="81" t="s">
        <v>1425</v>
      </c>
      <c r="C57" s="104" t="s">
        <v>357</v>
      </c>
      <c r="D57" s="104" t="s">
        <v>358</v>
      </c>
      <c r="E57" s="105">
        <v>50000</v>
      </c>
      <c r="F57" s="106">
        <v>43980</v>
      </c>
      <c r="G57" s="106">
        <v>44345</v>
      </c>
      <c r="H57" s="75">
        <v>12</v>
      </c>
      <c r="I57" s="117">
        <v>43980</v>
      </c>
      <c r="J57" s="117">
        <v>44012</v>
      </c>
      <c r="K57" s="111">
        <f t="shared" si="4"/>
        <v>33</v>
      </c>
      <c r="L57" s="122">
        <v>4.35</v>
      </c>
      <c r="M57" s="119">
        <f t="shared" si="3"/>
        <v>199.37499999999997</v>
      </c>
      <c r="N57" s="68" t="s">
        <v>1426</v>
      </c>
    </row>
    <row r="58" spans="1:14" s="2" customFormat="1" ht="24.75" customHeight="1">
      <c r="A58" s="71"/>
      <c r="B58" s="81" t="s">
        <v>1425</v>
      </c>
      <c r="C58" s="104" t="s">
        <v>1435</v>
      </c>
      <c r="D58" s="104" t="s">
        <v>1436</v>
      </c>
      <c r="E58" s="105">
        <v>50000</v>
      </c>
      <c r="F58" s="106">
        <v>43980</v>
      </c>
      <c r="G58" s="106">
        <v>44345</v>
      </c>
      <c r="H58" s="75">
        <v>12</v>
      </c>
      <c r="I58" s="117">
        <v>43980</v>
      </c>
      <c r="J58" s="117">
        <v>44012</v>
      </c>
      <c r="K58" s="111">
        <f t="shared" si="4"/>
        <v>33</v>
      </c>
      <c r="L58" s="122">
        <v>4.35</v>
      </c>
      <c r="M58" s="119">
        <f t="shared" si="3"/>
        <v>199.37499999999997</v>
      </c>
      <c r="N58" s="68" t="s">
        <v>1426</v>
      </c>
    </row>
    <row r="59" spans="1:14" s="2" customFormat="1" ht="24.75" customHeight="1">
      <c r="A59" s="71"/>
      <c r="B59" s="81" t="s">
        <v>1425</v>
      </c>
      <c r="C59" s="104" t="s">
        <v>363</v>
      </c>
      <c r="D59" s="104" t="s">
        <v>364</v>
      </c>
      <c r="E59" s="105">
        <v>50000</v>
      </c>
      <c r="F59" s="106">
        <v>43980</v>
      </c>
      <c r="G59" s="106">
        <v>44345</v>
      </c>
      <c r="H59" s="75">
        <v>12</v>
      </c>
      <c r="I59" s="117">
        <v>43980</v>
      </c>
      <c r="J59" s="117">
        <v>44012</v>
      </c>
      <c r="K59" s="111">
        <f t="shared" si="4"/>
        <v>33</v>
      </c>
      <c r="L59" s="122">
        <v>4.35</v>
      </c>
      <c r="M59" s="119">
        <f t="shared" si="3"/>
        <v>199.37499999999997</v>
      </c>
      <c r="N59" s="68" t="s">
        <v>1426</v>
      </c>
    </row>
    <row r="60" spans="1:14" s="2" customFormat="1" ht="24.75" customHeight="1">
      <c r="A60" s="71"/>
      <c r="B60" s="81" t="s">
        <v>1425</v>
      </c>
      <c r="C60" s="104" t="s">
        <v>350</v>
      </c>
      <c r="D60" s="104" t="s">
        <v>351</v>
      </c>
      <c r="E60" s="105">
        <v>50000</v>
      </c>
      <c r="F60" s="106">
        <v>43980</v>
      </c>
      <c r="G60" s="106">
        <v>44345</v>
      </c>
      <c r="H60" s="75">
        <v>12</v>
      </c>
      <c r="I60" s="117">
        <v>43980</v>
      </c>
      <c r="J60" s="117">
        <v>44012</v>
      </c>
      <c r="K60" s="111">
        <f t="shared" si="4"/>
        <v>33</v>
      </c>
      <c r="L60" s="122">
        <v>4.35</v>
      </c>
      <c r="M60" s="119">
        <f t="shared" si="3"/>
        <v>199.37499999999997</v>
      </c>
      <c r="N60" s="68" t="s">
        <v>1426</v>
      </c>
    </row>
    <row r="61" spans="1:14" s="2" customFormat="1" ht="24.75" customHeight="1">
      <c r="A61" s="71"/>
      <c r="B61" s="81" t="s">
        <v>1425</v>
      </c>
      <c r="C61" s="107" t="s">
        <v>1437</v>
      </c>
      <c r="D61" s="107" t="s">
        <v>1438</v>
      </c>
      <c r="E61" s="108">
        <v>30000</v>
      </c>
      <c r="F61" s="109">
        <v>44012</v>
      </c>
      <c r="G61" s="109">
        <v>44742</v>
      </c>
      <c r="H61" s="75">
        <v>24</v>
      </c>
      <c r="I61" s="117">
        <v>44012</v>
      </c>
      <c r="J61" s="117">
        <v>44012</v>
      </c>
      <c r="K61" s="111">
        <f t="shared" si="4"/>
        <v>1</v>
      </c>
      <c r="L61" s="122">
        <v>4.75</v>
      </c>
      <c r="M61" s="119">
        <f t="shared" si="3"/>
        <v>3.9583333333333335</v>
      </c>
      <c r="N61" s="68" t="s">
        <v>1426</v>
      </c>
    </row>
    <row r="62" spans="1:14" s="2" customFormat="1" ht="24.75" customHeight="1">
      <c r="A62" s="71"/>
      <c r="B62" s="81" t="s">
        <v>1425</v>
      </c>
      <c r="C62" s="107" t="s">
        <v>1315</v>
      </c>
      <c r="D62" s="107" t="s">
        <v>1439</v>
      </c>
      <c r="E62" s="108">
        <v>50000</v>
      </c>
      <c r="F62" s="109">
        <v>44012</v>
      </c>
      <c r="G62" s="109">
        <v>44377</v>
      </c>
      <c r="H62" s="75">
        <v>12</v>
      </c>
      <c r="I62" s="117">
        <v>44012</v>
      </c>
      <c r="J62" s="117">
        <v>44012</v>
      </c>
      <c r="K62" s="111">
        <f t="shared" si="4"/>
        <v>1</v>
      </c>
      <c r="L62" s="122">
        <v>4.35</v>
      </c>
      <c r="M62" s="119">
        <f t="shared" si="3"/>
        <v>6.041666666666666</v>
      </c>
      <c r="N62" s="68" t="s">
        <v>1426</v>
      </c>
    </row>
    <row r="63" spans="1:14" s="2" customFormat="1" ht="24.75" customHeight="1">
      <c r="A63" s="71"/>
      <c r="B63" s="81" t="s">
        <v>1425</v>
      </c>
      <c r="C63" s="107" t="s">
        <v>1366</v>
      </c>
      <c r="D63" s="107" t="s">
        <v>1440</v>
      </c>
      <c r="E63" s="108">
        <v>50000</v>
      </c>
      <c r="F63" s="109">
        <v>44012</v>
      </c>
      <c r="G63" s="109">
        <v>44377</v>
      </c>
      <c r="H63" s="75">
        <v>12</v>
      </c>
      <c r="I63" s="117">
        <v>44012</v>
      </c>
      <c r="J63" s="117">
        <v>44012</v>
      </c>
      <c r="K63" s="111">
        <f t="shared" si="4"/>
        <v>1</v>
      </c>
      <c r="L63" s="122">
        <v>4.35</v>
      </c>
      <c r="M63" s="119">
        <f t="shared" si="3"/>
        <v>6.041666666666666</v>
      </c>
      <c r="N63" s="68" t="s">
        <v>1426</v>
      </c>
    </row>
    <row r="64" spans="1:14" s="2" customFormat="1" ht="24.75" customHeight="1">
      <c r="A64" s="71"/>
      <c r="B64" s="81" t="s">
        <v>1425</v>
      </c>
      <c r="C64" s="107" t="s">
        <v>1441</v>
      </c>
      <c r="D64" s="107" t="s">
        <v>1442</v>
      </c>
      <c r="E64" s="108">
        <v>50000</v>
      </c>
      <c r="F64" s="109">
        <v>44012</v>
      </c>
      <c r="G64" s="109">
        <v>44377</v>
      </c>
      <c r="H64" s="75">
        <v>12</v>
      </c>
      <c r="I64" s="117">
        <v>44012</v>
      </c>
      <c r="J64" s="117">
        <v>44012</v>
      </c>
      <c r="K64" s="111">
        <f t="shared" si="4"/>
        <v>1</v>
      </c>
      <c r="L64" s="122">
        <v>4.35</v>
      </c>
      <c r="M64" s="119">
        <f t="shared" si="3"/>
        <v>6.041666666666666</v>
      </c>
      <c r="N64" s="68" t="s">
        <v>1426</v>
      </c>
    </row>
    <row r="65" spans="1:14" s="2" customFormat="1" ht="24.75" customHeight="1">
      <c r="A65" s="71"/>
      <c r="B65" s="81" t="s">
        <v>1425</v>
      </c>
      <c r="C65" s="107" t="s">
        <v>367</v>
      </c>
      <c r="D65" s="107" t="s">
        <v>368</v>
      </c>
      <c r="E65" s="108">
        <v>50000</v>
      </c>
      <c r="F65" s="109">
        <v>43601</v>
      </c>
      <c r="G65" s="109">
        <v>43966</v>
      </c>
      <c r="H65" s="75">
        <v>12</v>
      </c>
      <c r="I65" s="117">
        <v>43922</v>
      </c>
      <c r="J65" s="117">
        <v>43964</v>
      </c>
      <c r="K65" s="111">
        <f t="shared" si="4"/>
        <v>43</v>
      </c>
      <c r="L65" s="122">
        <v>4.35</v>
      </c>
      <c r="M65" s="119">
        <f t="shared" si="3"/>
        <v>259.7916666666667</v>
      </c>
      <c r="N65" s="68" t="s">
        <v>1426</v>
      </c>
    </row>
    <row r="66" spans="1:14" s="2" customFormat="1" ht="24.75" customHeight="1">
      <c r="A66" s="71"/>
      <c r="B66" s="81" t="s">
        <v>1425</v>
      </c>
      <c r="C66" s="107" t="s">
        <v>344</v>
      </c>
      <c r="D66" s="107" t="s">
        <v>345</v>
      </c>
      <c r="E66" s="108">
        <v>50000</v>
      </c>
      <c r="F66" s="109">
        <v>43592</v>
      </c>
      <c r="G66" s="109">
        <v>43957</v>
      </c>
      <c r="H66" s="75">
        <v>12</v>
      </c>
      <c r="I66" s="117">
        <v>43922</v>
      </c>
      <c r="J66" s="117">
        <v>43954</v>
      </c>
      <c r="K66" s="111">
        <f t="shared" si="4"/>
        <v>33</v>
      </c>
      <c r="L66" s="122">
        <v>4.35</v>
      </c>
      <c r="M66" s="119">
        <f t="shared" si="3"/>
        <v>199.37499999999997</v>
      </c>
      <c r="N66" s="68" t="s">
        <v>1426</v>
      </c>
    </row>
    <row r="67" spans="1:14" s="2" customFormat="1" ht="24.75" customHeight="1">
      <c r="A67" s="71"/>
      <c r="B67" s="81" t="s">
        <v>1425</v>
      </c>
      <c r="C67" s="107" t="s">
        <v>439</v>
      </c>
      <c r="D67" s="107" t="s">
        <v>440</v>
      </c>
      <c r="E67" s="108">
        <v>50000</v>
      </c>
      <c r="F67" s="109">
        <v>43668</v>
      </c>
      <c r="G67" s="109">
        <v>44033</v>
      </c>
      <c r="H67" s="75">
        <v>12</v>
      </c>
      <c r="I67" s="117">
        <v>43922</v>
      </c>
      <c r="J67" s="117">
        <v>43938</v>
      </c>
      <c r="K67" s="111">
        <f t="shared" si="4"/>
        <v>17</v>
      </c>
      <c r="L67" s="122">
        <v>4.35</v>
      </c>
      <c r="M67" s="119">
        <f t="shared" si="3"/>
        <v>102.70833333333331</v>
      </c>
      <c r="N67" s="68" t="s">
        <v>1426</v>
      </c>
    </row>
    <row r="68" spans="1:14" s="2" customFormat="1" ht="24.75" customHeight="1">
      <c r="A68" s="71"/>
      <c r="B68" s="125" t="s">
        <v>6</v>
      </c>
      <c r="C68" s="76" t="s">
        <v>196</v>
      </c>
      <c r="D68" s="76" t="s">
        <v>197</v>
      </c>
      <c r="E68" s="76" t="s">
        <v>1443</v>
      </c>
      <c r="F68" s="76" t="s">
        <v>198</v>
      </c>
      <c r="G68" s="76" t="s">
        <v>159</v>
      </c>
      <c r="H68" s="6">
        <v>24</v>
      </c>
      <c r="I68" s="131">
        <v>43922</v>
      </c>
      <c r="J68" s="132">
        <v>44012</v>
      </c>
      <c r="K68" s="111">
        <f aca="true" t="shared" si="5" ref="K68:K99">J68-I68+1</f>
        <v>91</v>
      </c>
      <c r="L68" s="133">
        <v>4.75</v>
      </c>
      <c r="M68" s="134">
        <f t="shared" si="3"/>
        <v>192.11111111111111</v>
      </c>
      <c r="N68" s="68" t="s">
        <v>1444</v>
      </c>
    </row>
    <row r="69" spans="1:14" s="2" customFormat="1" ht="24.75" customHeight="1">
      <c r="A69" s="71"/>
      <c r="B69" s="125" t="s">
        <v>6</v>
      </c>
      <c r="C69" s="76" t="s">
        <v>212</v>
      </c>
      <c r="D69" s="76" t="s">
        <v>213</v>
      </c>
      <c r="E69" s="76" t="s">
        <v>60</v>
      </c>
      <c r="F69" s="76" t="s">
        <v>206</v>
      </c>
      <c r="G69" s="76" t="s">
        <v>1445</v>
      </c>
      <c r="H69" s="6">
        <v>24</v>
      </c>
      <c r="I69" s="131">
        <v>43922</v>
      </c>
      <c r="J69" s="132">
        <v>44012</v>
      </c>
      <c r="K69" s="111">
        <f t="shared" si="5"/>
        <v>91</v>
      </c>
      <c r="L69" s="133">
        <v>4.75</v>
      </c>
      <c r="M69" s="134">
        <f t="shared" si="3"/>
        <v>600.3472222222222</v>
      </c>
      <c r="N69" s="68" t="s">
        <v>1444</v>
      </c>
    </row>
    <row r="70" spans="1:14" s="2" customFormat="1" ht="24.75" customHeight="1">
      <c r="A70" s="71"/>
      <c r="B70" s="125" t="s">
        <v>6</v>
      </c>
      <c r="C70" s="76" t="s">
        <v>248</v>
      </c>
      <c r="D70" s="76" t="s">
        <v>249</v>
      </c>
      <c r="E70" s="76" t="s">
        <v>60</v>
      </c>
      <c r="F70" s="76" t="s">
        <v>250</v>
      </c>
      <c r="G70" s="76" t="s">
        <v>1446</v>
      </c>
      <c r="H70" s="6">
        <v>24</v>
      </c>
      <c r="I70" s="131">
        <v>43922</v>
      </c>
      <c r="J70" s="132">
        <v>44012</v>
      </c>
      <c r="K70" s="111">
        <f t="shared" si="5"/>
        <v>91</v>
      </c>
      <c r="L70" s="133">
        <v>4.75</v>
      </c>
      <c r="M70" s="134">
        <f t="shared" si="3"/>
        <v>600.3472222222222</v>
      </c>
      <c r="N70" s="68" t="s">
        <v>1444</v>
      </c>
    </row>
    <row r="71" spans="1:14" s="2" customFormat="1" ht="24.75" customHeight="1">
      <c r="A71" s="71"/>
      <c r="B71" s="125" t="s">
        <v>6</v>
      </c>
      <c r="C71" s="76" t="s">
        <v>273</v>
      </c>
      <c r="D71" s="76" t="s">
        <v>274</v>
      </c>
      <c r="E71" s="76" t="s">
        <v>60</v>
      </c>
      <c r="F71" s="76" t="s">
        <v>275</v>
      </c>
      <c r="G71" s="76" t="s">
        <v>276</v>
      </c>
      <c r="H71" s="6">
        <v>12</v>
      </c>
      <c r="I71" s="131">
        <v>43922</v>
      </c>
      <c r="J71" s="132">
        <v>44012</v>
      </c>
      <c r="K71" s="111">
        <f t="shared" si="5"/>
        <v>91</v>
      </c>
      <c r="L71" s="133">
        <v>4.35</v>
      </c>
      <c r="M71" s="134">
        <f t="shared" si="3"/>
        <v>549.7916666666666</v>
      </c>
      <c r="N71" s="68" t="s">
        <v>1444</v>
      </c>
    </row>
    <row r="72" spans="1:14" s="2" customFormat="1" ht="24.75" customHeight="1">
      <c r="A72" s="71"/>
      <c r="B72" s="125" t="s">
        <v>6</v>
      </c>
      <c r="C72" s="76" t="s">
        <v>284</v>
      </c>
      <c r="D72" s="76" t="s">
        <v>285</v>
      </c>
      <c r="E72" s="76" t="s">
        <v>60</v>
      </c>
      <c r="F72" s="76" t="s">
        <v>286</v>
      </c>
      <c r="G72" s="76" t="s">
        <v>287</v>
      </c>
      <c r="H72" s="6">
        <v>12</v>
      </c>
      <c r="I72" s="131">
        <v>43922</v>
      </c>
      <c r="J72" s="132">
        <v>44012</v>
      </c>
      <c r="K72" s="111">
        <f t="shared" si="5"/>
        <v>91</v>
      </c>
      <c r="L72" s="133">
        <v>4.35</v>
      </c>
      <c r="M72" s="134">
        <f t="shared" si="3"/>
        <v>549.7916666666666</v>
      </c>
      <c r="N72" s="68" t="s">
        <v>1444</v>
      </c>
    </row>
    <row r="73" spans="1:14" s="2" customFormat="1" ht="24.75" customHeight="1">
      <c r="A73" s="71"/>
      <c r="B73" s="125" t="s">
        <v>6</v>
      </c>
      <c r="C73" s="76" t="s">
        <v>289</v>
      </c>
      <c r="D73" s="76" t="s">
        <v>290</v>
      </c>
      <c r="E73" s="76" t="s">
        <v>60</v>
      </c>
      <c r="F73" s="76" t="s">
        <v>291</v>
      </c>
      <c r="G73" s="76" t="s">
        <v>292</v>
      </c>
      <c r="H73" s="6">
        <v>12</v>
      </c>
      <c r="I73" s="131">
        <v>43922</v>
      </c>
      <c r="J73" s="132">
        <v>44012</v>
      </c>
      <c r="K73" s="111">
        <f t="shared" si="5"/>
        <v>91</v>
      </c>
      <c r="L73" s="133">
        <v>4.35</v>
      </c>
      <c r="M73" s="134">
        <f t="shared" si="3"/>
        <v>549.7916666666666</v>
      </c>
      <c r="N73" s="68" t="s">
        <v>1444</v>
      </c>
    </row>
    <row r="74" spans="1:14" s="2" customFormat="1" ht="24.75" customHeight="1">
      <c r="A74" s="71"/>
      <c r="B74" s="125" t="s">
        <v>6</v>
      </c>
      <c r="C74" s="76" t="s">
        <v>294</v>
      </c>
      <c r="D74" s="76" t="s">
        <v>295</v>
      </c>
      <c r="E74" s="76" t="s">
        <v>74</v>
      </c>
      <c r="F74" s="76" t="s">
        <v>103</v>
      </c>
      <c r="G74" s="76" t="s">
        <v>104</v>
      </c>
      <c r="H74" s="6">
        <v>12</v>
      </c>
      <c r="I74" s="131">
        <v>43922</v>
      </c>
      <c r="J74" s="132">
        <v>44012</v>
      </c>
      <c r="K74" s="111">
        <f t="shared" si="5"/>
        <v>91</v>
      </c>
      <c r="L74" s="133">
        <v>4.35</v>
      </c>
      <c r="M74" s="134">
        <f t="shared" si="3"/>
        <v>439.83333333333326</v>
      </c>
      <c r="N74" s="68" t="s">
        <v>1444</v>
      </c>
    </row>
    <row r="75" spans="1:14" s="2" customFormat="1" ht="24.75" customHeight="1">
      <c r="A75" s="71"/>
      <c r="B75" s="125" t="s">
        <v>6</v>
      </c>
      <c r="C75" s="76" t="s">
        <v>297</v>
      </c>
      <c r="D75" s="76" t="s">
        <v>298</v>
      </c>
      <c r="E75" s="76" t="s">
        <v>60</v>
      </c>
      <c r="F75" s="76" t="s">
        <v>299</v>
      </c>
      <c r="G75" s="76" t="s">
        <v>300</v>
      </c>
      <c r="H75" s="6">
        <v>12</v>
      </c>
      <c r="I75" s="131">
        <v>43922</v>
      </c>
      <c r="J75" s="132">
        <v>44012</v>
      </c>
      <c r="K75" s="111">
        <f t="shared" si="5"/>
        <v>91</v>
      </c>
      <c r="L75" s="133">
        <v>4.35</v>
      </c>
      <c r="M75" s="134">
        <f t="shared" si="3"/>
        <v>549.7916666666666</v>
      </c>
      <c r="N75" s="68" t="s">
        <v>1444</v>
      </c>
    </row>
    <row r="76" spans="1:14" s="2" customFormat="1" ht="24.75" customHeight="1">
      <c r="A76" s="71"/>
      <c r="B76" s="125" t="s">
        <v>6</v>
      </c>
      <c r="C76" s="76" t="s">
        <v>315</v>
      </c>
      <c r="D76" s="76" t="s">
        <v>316</v>
      </c>
      <c r="E76" s="76" t="s">
        <v>60</v>
      </c>
      <c r="F76" s="76" t="s">
        <v>203</v>
      </c>
      <c r="G76" s="76" t="s">
        <v>1447</v>
      </c>
      <c r="H76" s="6">
        <v>12</v>
      </c>
      <c r="I76" s="131">
        <v>43922</v>
      </c>
      <c r="J76" s="132">
        <v>44012</v>
      </c>
      <c r="K76" s="111">
        <f t="shared" si="5"/>
        <v>91</v>
      </c>
      <c r="L76" s="133">
        <v>4.35</v>
      </c>
      <c r="M76" s="134">
        <f t="shared" si="3"/>
        <v>549.7916666666666</v>
      </c>
      <c r="N76" s="68" t="s">
        <v>1444</v>
      </c>
    </row>
    <row r="77" spans="1:14" s="2" customFormat="1" ht="24.75" customHeight="1">
      <c r="A77" s="71"/>
      <c r="B77" s="125" t="s">
        <v>6</v>
      </c>
      <c r="C77" s="76" t="s">
        <v>200</v>
      </c>
      <c r="D77" s="76" t="s">
        <v>201</v>
      </c>
      <c r="E77" s="76" t="s">
        <v>60</v>
      </c>
      <c r="F77" s="76" t="s">
        <v>1448</v>
      </c>
      <c r="G77" s="76" t="s">
        <v>1449</v>
      </c>
      <c r="H77" s="6">
        <v>12</v>
      </c>
      <c r="I77" s="131">
        <v>43922</v>
      </c>
      <c r="J77" s="132">
        <v>44012</v>
      </c>
      <c r="K77" s="111">
        <f t="shared" si="5"/>
        <v>91</v>
      </c>
      <c r="L77" s="133">
        <v>4.35</v>
      </c>
      <c r="M77" s="134">
        <f t="shared" si="3"/>
        <v>549.7916666666666</v>
      </c>
      <c r="N77" s="68" t="s">
        <v>1444</v>
      </c>
    </row>
    <row r="78" spans="1:14" s="2" customFormat="1" ht="24.75" customHeight="1">
      <c r="A78" s="71"/>
      <c r="B78" s="125" t="s">
        <v>6</v>
      </c>
      <c r="C78" s="76" t="s">
        <v>1450</v>
      </c>
      <c r="D78" s="76" t="s">
        <v>1451</v>
      </c>
      <c r="E78" s="76" t="s">
        <v>38</v>
      </c>
      <c r="F78" s="76" t="s">
        <v>598</v>
      </c>
      <c r="G78" s="76" t="s">
        <v>1452</v>
      </c>
      <c r="H78" s="6">
        <v>12</v>
      </c>
      <c r="I78" s="131">
        <v>43922</v>
      </c>
      <c r="J78" s="132">
        <v>44012</v>
      </c>
      <c r="K78" s="111">
        <f t="shared" si="5"/>
        <v>91</v>
      </c>
      <c r="L78" s="133">
        <v>4.35</v>
      </c>
      <c r="M78" s="134">
        <f t="shared" si="3"/>
        <v>329.87499999999994</v>
      </c>
      <c r="N78" s="68" t="s">
        <v>1444</v>
      </c>
    </row>
    <row r="79" spans="1:14" s="2" customFormat="1" ht="24.75" customHeight="1">
      <c r="A79" s="71"/>
      <c r="B79" s="125" t="s">
        <v>6</v>
      </c>
      <c r="C79" s="76" t="s">
        <v>427</v>
      </c>
      <c r="D79" s="76" t="s">
        <v>1453</v>
      </c>
      <c r="E79" s="76" t="s">
        <v>60</v>
      </c>
      <c r="F79" s="76" t="s">
        <v>207</v>
      </c>
      <c r="G79" s="76" t="s">
        <v>1408</v>
      </c>
      <c r="H79" s="6">
        <v>12</v>
      </c>
      <c r="I79" s="131">
        <v>43922</v>
      </c>
      <c r="J79" s="132">
        <v>44012</v>
      </c>
      <c r="K79" s="111">
        <f t="shared" si="5"/>
        <v>91</v>
      </c>
      <c r="L79" s="133">
        <v>4.35</v>
      </c>
      <c r="M79" s="134">
        <f t="shared" si="3"/>
        <v>549.7916666666666</v>
      </c>
      <c r="N79" s="68" t="s">
        <v>1444</v>
      </c>
    </row>
    <row r="80" spans="1:14" s="2" customFormat="1" ht="24.75" customHeight="1">
      <c r="A80" s="71"/>
      <c r="B80" s="125" t="s">
        <v>6</v>
      </c>
      <c r="C80" s="76" t="s">
        <v>211</v>
      </c>
      <c r="D80" s="76" t="s">
        <v>1454</v>
      </c>
      <c r="E80" s="76" t="s">
        <v>60</v>
      </c>
      <c r="F80" s="76" t="s">
        <v>619</v>
      </c>
      <c r="G80" s="76" t="s">
        <v>1455</v>
      </c>
      <c r="H80" s="6">
        <v>12</v>
      </c>
      <c r="I80" s="131">
        <v>43922</v>
      </c>
      <c r="J80" s="132">
        <v>44012</v>
      </c>
      <c r="K80" s="111">
        <f t="shared" si="5"/>
        <v>91</v>
      </c>
      <c r="L80" s="133">
        <v>4.35</v>
      </c>
      <c r="M80" s="134">
        <f t="shared" si="3"/>
        <v>549.7916666666666</v>
      </c>
      <c r="N80" s="68" t="s">
        <v>1444</v>
      </c>
    </row>
    <row r="81" spans="1:14" s="2" customFormat="1" ht="24.75" customHeight="1">
      <c r="A81" s="71"/>
      <c r="B81" s="125" t="s">
        <v>6</v>
      </c>
      <c r="C81" s="76" t="s">
        <v>223</v>
      </c>
      <c r="D81" s="76" t="s">
        <v>224</v>
      </c>
      <c r="E81" s="76" t="s">
        <v>38</v>
      </c>
      <c r="F81" s="76" t="s">
        <v>40</v>
      </c>
      <c r="G81" s="76" t="s">
        <v>1456</v>
      </c>
      <c r="H81" s="6">
        <v>12</v>
      </c>
      <c r="I81" s="131">
        <v>43922</v>
      </c>
      <c r="J81" s="132">
        <v>44012</v>
      </c>
      <c r="K81" s="111">
        <f t="shared" si="5"/>
        <v>91</v>
      </c>
      <c r="L81" s="133">
        <v>4.35</v>
      </c>
      <c r="M81" s="134">
        <f t="shared" si="3"/>
        <v>329.87499999999994</v>
      </c>
      <c r="N81" s="68" t="s">
        <v>1444</v>
      </c>
    </row>
    <row r="82" spans="1:14" s="2" customFormat="1" ht="24.75" customHeight="1">
      <c r="A82" s="71"/>
      <c r="B82" s="125" t="s">
        <v>6</v>
      </c>
      <c r="C82" s="76" t="s">
        <v>228</v>
      </c>
      <c r="D82" s="76" t="s">
        <v>229</v>
      </c>
      <c r="E82" s="76" t="s">
        <v>38</v>
      </c>
      <c r="F82" s="76" t="s">
        <v>40</v>
      </c>
      <c r="G82" s="76" t="s">
        <v>1456</v>
      </c>
      <c r="H82" s="6">
        <v>12</v>
      </c>
      <c r="I82" s="131">
        <v>43922</v>
      </c>
      <c r="J82" s="132">
        <v>44012</v>
      </c>
      <c r="K82" s="111">
        <f t="shared" si="5"/>
        <v>91</v>
      </c>
      <c r="L82" s="133">
        <v>4.35</v>
      </c>
      <c r="M82" s="134">
        <f t="shared" si="3"/>
        <v>329.87499999999994</v>
      </c>
      <c r="N82" s="68" t="s">
        <v>1444</v>
      </c>
    </row>
    <row r="83" spans="1:14" s="2" customFormat="1" ht="24.75" customHeight="1">
      <c r="A83" s="71"/>
      <c r="B83" s="125" t="s">
        <v>6</v>
      </c>
      <c r="C83" s="76" t="s">
        <v>204</v>
      </c>
      <c r="D83" s="76" t="s">
        <v>205</v>
      </c>
      <c r="E83" s="76" t="s">
        <v>38</v>
      </c>
      <c r="F83" s="76" t="s">
        <v>623</v>
      </c>
      <c r="G83" s="76" t="s">
        <v>1457</v>
      </c>
      <c r="H83" s="6">
        <v>12</v>
      </c>
      <c r="I83" s="131">
        <v>43922</v>
      </c>
      <c r="J83" s="132">
        <v>44012</v>
      </c>
      <c r="K83" s="111">
        <f t="shared" si="5"/>
        <v>91</v>
      </c>
      <c r="L83" s="133">
        <v>4.35</v>
      </c>
      <c r="M83" s="134">
        <f t="shared" si="3"/>
        <v>329.87499999999994</v>
      </c>
      <c r="N83" s="68" t="s">
        <v>1444</v>
      </c>
    </row>
    <row r="84" spans="1:14" s="2" customFormat="1" ht="24.75" customHeight="1">
      <c r="A84" s="71"/>
      <c r="B84" s="125" t="s">
        <v>6</v>
      </c>
      <c r="C84" s="76" t="s">
        <v>232</v>
      </c>
      <c r="D84" s="76" t="s">
        <v>233</v>
      </c>
      <c r="E84" s="76" t="s">
        <v>60</v>
      </c>
      <c r="F84" s="76" t="s">
        <v>1458</v>
      </c>
      <c r="G84" s="76" t="s">
        <v>1459</v>
      </c>
      <c r="H84" s="6">
        <v>12</v>
      </c>
      <c r="I84" s="131">
        <v>43922</v>
      </c>
      <c r="J84" s="132">
        <v>44012</v>
      </c>
      <c r="K84" s="111">
        <f t="shared" si="5"/>
        <v>91</v>
      </c>
      <c r="L84" s="133">
        <v>4.35</v>
      </c>
      <c r="M84" s="134">
        <f t="shared" si="3"/>
        <v>549.7916666666666</v>
      </c>
      <c r="N84" s="68" t="s">
        <v>1444</v>
      </c>
    </row>
    <row r="85" spans="1:14" s="2" customFormat="1" ht="24.75" customHeight="1">
      <c r="A85" s="71"/>
      <c r="B85" s="125" t="s">
        <v>6</v>
      </c>
      <c r="C85" s="76" t="s">
        <v>209</v>
      </c>
      <c r="D85" s="76" t="s">
        <v>210</v>
      </c>
      <c r="E85" s="76" t="s">
        <v>60</v>
      </c>
      <c r="F85" s="76" t="s">
        <v>1460</v>
      </c>
      <c r="G85" s="76" t="s">
        <v>1461</v>
      </c>
      <c r="H85" s="6">
        <v>12</v>
      </c>
      <c r="I85" s="131">
        <v>43922</v>
      </c>
      <c r="J85" s="132">
        <v>44012</v>
      </c>
      <c r="K85" s="111">
        <f t="shared" si="5"/>
        <v>91</v>
      </c>
      <c r="L85" s="133">
        <v>4.35</v>
      </c>
      <c r="M85" s="134">
        <f t="shared" si="3"/>
        <v>549.7916666666666</v>
      </c>
      <c r="N85" s="68" t="s">
        <v>1444</v>
      </c>
    </row>
    <row r="86" spans="1:14" s="2" customFormat="1" ht="24.75" customHeight="1">
      <c r="A86" s="71"/>
      <c r="B86" s="126" t="s">
        <v>6</v>
      </c>
      <c r="C86" s="76" t="s">
        <v>243</v>
      </c>
      <c r="D86" s="76" t="s">
        <v>244</v>
      </c>
      <c r="E86" s="76" t="s">
        <v>60</v>
      </c>
      <c r="F86" s="76" t="s">
        <v>669</v>
      </c>
      <c r="G86" s="76" t="s">
        <v>1462</v>
      </c>
      <c r="H86" s="6">
        <v>12</v>
      </c>
      <c r="I86" s="131">
        <v>43922</v>
      </c>
      <c r="J86" s="132">
        <v>44012</v>
      </c>
      <c r="K86" s="111">
        <f t="shared" si="5"/>
        <v>91</v>
      </c>
      <c r="L86" s="133">
        <v>4.35</v>
      </c>
      <c r="M86" s="134">
        <f t="shared" si="3"/>
        <v>549.7916666666666</v>
      </c>
      <c r="N86" s="68" t="s">
        <v>1444</v>
      </c>
    </row>
    <row r="87" spans="1:14" s="2" customFormat="1" ht="24.75" customHeight="1">
      <c r="A87" s="71"/>
      <c r="B87" s="125" t="s">
        <v>6</v>
      </c>
      <c r="C87" s="76" t="s">
        <v>1463</v>
      </c>
      <c r="D87" s="76" t="s">
        <v>1464</v>
      </c>
      <c r="E87" s="76" t="s">
        <v>60</v>
      </c>
      <c r="F87" s="76" t="s">
        <v>669</v>
      </c>
      <c r="G87" s="76" t="s">
        <v>1462</v>
      </c>
      <c r="H87" s="6">
        <v>12</v>
      </c>
      <c r="I87" s="131">
        <v>43922</v>
      </c>
      <c r="J87" s="132">
        <v>44012</v>
      </c>
      <c r="K87" s="111">
        <f t="shared" si="5"/>
        <v>91</v>
      </c>
      <c r="L87" s="133">
        <v>4.35</v>
      </c>
      <c r="M87" s="134">
        <f t="shared" si="3"/>
        <v>549.7916666666666</v>
      </c>
      <c r="N87" s="68" t="s">
        <v>1444</v>
      </c>
    </row>
    <row r="88" spans="1:14" s="2" customFormat="1" ht="24.75" customHeight="1">
      <c r="A88" s="71"/>
      <c r="B88" s="125" t="s">
        <v>6</v>
      </c>
      <c r="C88" s="76" t="s">
        <v>215</v>
      </c>
      <c r="D88" s="76" t="s">
        <v>216</v>
      </c>
      <c r="E88" s="76" t="s">
        <v>1465</v>
      </c>
      <c r="F88" s="76" t="s">
        <v>1466</v>
      </c>
      <c r="G88" s="76" t="s">
        <v>1467</v>
      </c>
      <c r="H88" s="6">
        <v>12</v>
      </c>
      <c r="I88" s="131">
        <v>43922</v>
      </c>
      <c r="J88" s="132">
        <v>44012</v>
      </c>
      <c r="K88" s="111">
        <f t="shared" si="5"/>
        <v>91</v>
      </c>
      <c r="L88" s="133">
        <v>4.35</v>
      </c>
      <c r="M88" s="134">
        <f t="shared" si="3"/>
        <v>274.8958333333333</v>
      </c>
      <c r="N88" s="68" t="s">
        <v>1444</v>
      </c>
    </row>
    <row r="89" spans="1:14" s="2" customFormat="1" ht="24.75" customHeight="1">
      <c r="A89" s="71"/>
      <c r="B89" s="125" t="s">
        <v>6</v>
      </c>
      <c r="C89" s="76" t="s">
        <v>606</v>
      </c>
      <c r="D89" s="76" t="s">
        <v>1468</v>
      </c>
      <c r="E89" s="76" t="s">
        <v>60</v>
      </c>
      <c r="F89" s="76" t="s">
        <v>1412</v>
      </c>
      <c r="G89" s="76" t="s">
        <v>1469</v>
      </c>
      <c r="H89" s="6">
        <v>12</v>
      </c>
      <c r="I89" s="131">
        <v>43922</v>
      </c>
      <c r="J89" s="132">
        <v>44012</v>
      </c>
      <c r="K89" s="111">
        <f t="shared" si="5"/>
        <v>91</v>
      </c>
      <c r="L89" s="133">
        <v>4.35</v>
      </c>
      <c r="M89" s="134">
        <f t="shared" si="3"/>
        <v>549.7916666666666</v>
      </c>
      <c r="N89" s="68" t="s">
        <v>1444</v>
      </c>
    </row>
    <row r="90" spans="1:14" s="2" customFormat="1" ht="24.75" customHeight="1">
      <c r="A90" s="71"/>
      <c r="B90" s="125" t="s">
        <v>6</v>
      </c>
      <c r="C90" s="76" t="s">
        <v>258</v>
      </c>
      <c r="D90" s="76" t="s">
        <v>259</v>
      </c>
      <c r="E90" s="76" t="s">
        <v>60</v>
      </c>
      <c r="F90" s="76" t="s">
        <v>1416</v>
      </c>
      <c r="G90" s="76" t="s">
        <v>1417</v>
      </c>
      <c r="H90" s="6">
        <v>12</v>
      </c>
      <c r="I90" s="131">
        <v>43922</v>
      </c>
      <c r="J90" s="132">
        <v>44012</v>
      </c>
      <c r="K90" s="111">
        <f t="shared" si="5"/>
        <v>91</v>
      </c>
      <c r="L90" s="133">
        <v>4.35</v>
      </c>
      <c r="M90" s="134">
        <f t="shared" si="3"/>
        <v>549.7916666666666</v>
      </c>
      <c r="N90" s="68" t="s">
        <v>1444</v>
      </c>
    </row>
    <row r="91" spans="1:14" s="2" customFormat="1" ht="24.75" customHeight="1">
      <c r="A91" s="71"/>
      <c r="B91" s="125" t="s">
        <v>6</v>
      </c>
      <c r="C91" s="76" t="s">
        <v>253</v>
      </c>
      <c r="D91" s="76" t="s">
        <v>254</v>
      </c>
      <c r="E91" s="76" t="s">
        <v>60</v>
      </c>
      <c r="F91" s="76" t="s">
        <v>1470</v>
      </c>
      <c r="G91" s="76" t="s">
        <v>1471</v>
      </c>
      <c r="H91" s="6">
        <v>12</v>
      </c>
      <c r="I91" s="131">
        <v>43922</v>
      </c>
      <c r="J91" s="132">
        <v>44012</v>
      </c>
      <c r="K91" s="111">
        <f t="shared" si="5"/>
        <v>91</v>
      </c>
      <c r="L91" s="133">
        <v>4.35</v>
      </c>
      <c r="M91" s="134">
        <f aca="true" t="shared" si="6" ref="M91:M96">E91*K91*L91/36000</f>
        <v>549.7916666666666</v>
      </c>
      <c r="N91" s="68" t="s">
        <v>1444</v>
      </c>
    </row>
    <row r="92" spans="1:14" s="2" customFormat="1" ht="24.75" customHeight="1">
      <c r="A92" s="71"/>
      <c r="B92" s="125" t="s">
        <v>6</v>
      </c>
      <c r="C92" s="76" t="s">
        <v>184</v>
      </c>
      <c r="D92" s="76" t="s">
        <v>185</v>
      </c>
      <c r="E92" s="76" t="s">
        <v>60</v>
      </c>
      <c r="F92" s="76" t="s">
        <v>1472</v>
      </c>
      <c r="G92" s="76" t="s">
        <v>1473</v>
      </c>
      <c r="H92" s="6">
        <v>12</v>
      </c>
      <c r="I92" s="131">
        <v>43922</v>
      </c>
      <c r="J92" s="132">
        <v>44012</v>
      </c>
      <c r="K92" s="111">
        <f t="shared" si="5"/>
        <v>91</v>
      </c>
      <c r="L92" s="133">
        <v>4.35</v>
      </c>
      <c r="M92" s="134">
        <f t="shared" si="6"/>
        <v>549.7916666666666</v>
      </c>
      <c r="N92" s="68" t="s">
        <v>1444</v>
      </c>
    </row>
    <row r="93" spans="1:14" s="2" customFormat="1" ht="24.75" customHeight="1">
      <c r="A93" s="71"/>
      <c r="B93" s="125" t="s">
        <v>6</v>
      </c>
      <c r="C93" s="76" t="s">
        <v>1474</v>
      </c>
      <c r="D93" s="76" t="s">
        <v>1475</v>
      </c>
      <c r="E93" s="76" t="s">
        <v>60</v>
      </c>
      <c r="F93" s="76" t="s">
        <v>1476</v>
      </c>
      <c r="G93" s="76" t="s">
        <v>1477</v>
      </c>
      <c r="H93" s="6">
        <v>12</v>
      </c>
      <c r="I93" s="131">
        <v>43922</v>
      </c>
      <c r="J93" s="132">
        <v>44012</v>
      </c>
      <c r="K93" s="111">
        <f t="shared" si="5"/>
        <v>91</v>
      </c>
      <c r="L93" s="133">
        <v>4.35</v>
      </c>
      <c r="M93" s="134">
        <f t="shared" si="6"/>
        <v>549.7916666666666</v>
      </c>
      <c r="N93" s="68" t="s">
        <v>1444</v>
      </c>
    </row>
    <row r="94" spans="1:14" s="2" customFormat="1" ht="24.75" customHeight="1">
      <c r="A94" s="71"/>
      <c r="B94" s="125" t="s">
        <v>6</v>
      </c>
      <c r="C94" s="76" t="s">
        <v>304</v>
      </c>
      <c r="D94" s="76" t="s">
        <v>305</v>
      </c>
      <c r="E94" s="76" t="s">
        <v>60</v>
      </c>
      <c r="F94" s="76" t="s">
        <v>135</v>
      </c>
      <c r="G94" s="76" t="s">
        <v>1478</v>
      </c>
      <c r="H94" s="6">
        <v>12</v>
      </c>
      <c r="I94" s="131">
        <v>43922</v>
      </c>
      <c r="J94" s="132">
        <v>44012</v>
      </c>
      <c r="K94" s="111">
        <f t="shared" si="5"/>
        <v>91</v>
      </c>
      <c r="L94" s="133">
        <v>4.35</v>
      </c>
      <c r="M94" s="134">
        <f t="shared" si="6"/>
        <v>549.7916666666666</v>
      </c>
      <c r="N94" s="68" t="s">
        <v>1444</v>
      </c>
    </row>
    <row r="95" spans="1:14" s="2" customFormat="1" ht="24.75" customHeight="1">
      <c r="A95" s="71"/>
      <c r="B95" s="125" t="s">
        <v>6</v>
      </c>
      <c r="C95" s="76" t="s">
        <v>1479</v>
      </c>
      <c r="D95" s="76" t="s">
        <v>1480</v>
      </c>
      <c r="E95" s="76" t="s">
        <v>38</v>
      </c>
      <c r="F95" s="76" t="s">
        <v>1481</v>
      </c>
      <c r="G95" s="76" t="s">
        <v>1482</v>
      </c>
      <c r="H95" s="6">
        <v>12</v>
      </c>
      <c r="I95" s="131">
        <v>43922</v>
      </c>
      <c r="J95" s="132">
        <v>44012</v>
      </c>
      <c r="K95" s="111">
        <f t="shared" si="5"/>
        <v>91</v>
      </c>
      <c r="L95" s="133">
        <v>4.35</v>
      </c>
      <c r="M95" s="134">
        <f t="shared" si="6"/>
        <v>329.87499999999994</v>
      </c>
      <c r="N95" s="68" t="s">
        <v>1444</v>
      </c>
    </row>
    <row r="96" spans="1:14" s="2" customFormat="1" ht="24.75" customHeight="1">
      <c r="A96" s="71"/>
      <c r="B96" s="125" t="s">
        <v>6</v>
      </c>
      <c r="C96" s="76" t="s">
        <v>278</v>
      </c>
      <c r="D96" s="76" t="s">
        <v>279</v>
      </c>
      <c r="E96" s="76" t="s">
        <v>60</v>
      </c>
      <c r="F96" s="76" t="s">
        <v>280</v>
      </c>
      <c r="G96" s="76" t="s">
        <v>281</v>
      </c>
      <c r="H96" s="6">
        <v>12</v>
      </c>
      <c r="I96" s="131">
        <v>43922</v>
      </c>
      <c r="J96" s="132">
        <v>44006</v>
      </c>
      <c r="K96" s="111">
        <f t="shared" si="5"/>
        <v>85</v>
      </c>
      <c r="L96" s="133">
        <v>4.35</v>
      </c>
      <c r="M96" s="134">
        <f t="shared" si="6"/>
        <v>513.5416666666666</v>
      </c>
      <c r="N96" s="68" t="s">
        <v>1444</v>
      </c>
    </row>
    <row r="97" spans="1:14" s="2" customFormat="1" ht="24.75" customHeight="1">
      <c r="A97" s="71"/>
      <c r="B97" s="62" t="s">
        <v>8</v>
      </c>
      <c r="C97" s="73" t="s">
        <v>1483</v>
      </c>
      <c r="D97" s="73" t="s">
        <v>1484</v>
      </c>
      <c r="E97" s="74">
        <v>30000</v>
      </c>
      <c r="F97" s="127">
        <v>43930</v>
      </c>
      <c r="G97" s="127">
        <v>44295</v>
      </c>
      <c r="H97" s="6">
        <v>12</v>
      </c>
      <c r="I97" s="127">
        <v>43930</v>
      </c>
      <c r="J97" s="127">
        <v>44012</v>
      </c>
      <c r="K97" s="111">
        <f t="shared" si="5"/>
        <v>83</v>
      </c>
      <c r="L97" s="73">
        <v>4.35</v>
      </c>
      <c r="M97" s="73">
        <f aca="true" t="shared" si="7" ref="M97:M110">L97/360*G97*K97/100</f>
        <v>444.24193750000006</v>
      </c>
      <c r="N97" s="68" t="s">
        <v>1485</v>
      </c>
    </row>
    <row r="98" spans="1:14" s="2" customFormat="1" ht="24.75" customHeight="1">
      <c r="A98" s="71"/>
      <c r="B98" s="62" t="s">
        <v>8</v>
      </c>
      <c r="C98" s="73" t="s">
        <v>1486</v>
      </c>
      <c r="D98" s="73" t="s">
        <v>1487</v>
      </c>
      <c r="E98" s="74">
        <v>20000</v>
      </c>
      <c r="F98" s="127">
        <v>43981</v>
      </c>
      <c r="G98" s="127">
        <v>44346</v>
      </c>
      <c r="H98" s="6">
        <v>12</v>
      </c>
      <c r="I98" s="127">
        <v>43981</v>
      </c>
      <c r="J98" s="127">
        <v>44012</v>
      </c>
      <c r="K98" s="111">
        <f t="shared" si="5"/>
        <v>32</v>
      </c>
      <c r="L98" s="73">
        <v>4.35</v>
      </c>
      <c r="M98" s="73">
        <f t="shared" si="7"/>
        <v>171.47119999999998</v>
      </c>
      <c r="N98" s="68" t="s">
        <v>1485</v>
      </c>
    </row>
    <row r="99" spans="1:14" s="2" customFormat="1" ht="24.75" customHeight="1">
      <c r="A99" s="71"/>
      <c r="B99" s="62" t="s">
        <v>8</v>
      </c>
      <c r="C99" s="73" t="s">
        <v>1488</v>
      </c>
      <c r="D99" s="73" t="s">
        <v>1489</v>
      </c>
      <c r="E99" s="74">
        <v>40000</v>
      </c>
      <c r="F99" s="127">
        <v>43973</v>
      </c>
      <c r="G99" s="127">
        <v>44338</v>
      </c>
      <c r="H99" s="6">
        <v>12</v>
      </c>
      <c r="I99" s="127">
        <v>43973</v>
      </c>
      <c r="J99" s="127">
        <v>44012</v>
      </c>
      <c r="K99" s="111">
        <f t="shared" si="5"/>
        <v>40</v>
      </c>
      <c r="L99" s="73">
        <v>4.35</v>
      </c>
      <c r="M99" s="73">
        <f t="shared" si="7"/>
        <v>214.30033333333333</v>
      </c>
      <c r="N99" s="68" t="s">
        <v>1485</v>
      </c>
    </row>
    <row r="100" spans="1:14" s="2" customFormat="1" ht="24.75" customHeight="1">
      <c r="A100" s="71"/>
      <c r="B100" s="62" t="s">
        <v>8</v>
      </c>
      <c r="C100" s="73" t="s">
        <v>79</v>
      </c>
      <c r="D100" s="73" t="s">
        <v>80</v>
      </c>
      <c r="E100" s="73">
        <v>5068.01</v>
      </c>
      <c r="F100" s="127">
        <v>43627</v>
      </c>
      <c r="G100" s="127">
        <v>43976</v>
      </c>
      <c r="H100" s="6">
        <v>12</v>
      </c>
      <c r="I100" s="127">
        <v>43922</v>
      </c>
      <c r="J100" s="127">
        <v>43976</v>
      </c>
      <c r="K100" s="111">
        <f aca="true" t="shared" si="8" ref="K100:K144">J100-I100+1</f>
        <v>55</v>
      </c>
      <c r="L100" s="73">
        <v>4.35</v>
      </c>
      <c r="M100" s="73">
        <f t="shared" si="7"/>
        <v>292.25716666666665</v>
      </c>
      <c r="N100" s="68" t="s">
        <v>1485</v>
      </c>
    </row>
    <row r="101" spans="1:14" s="2" customFormat="1" ht="24.75" customHeight="1">
      <c r="A101" s="71"/>
      <c r="B101" s="62" t="s">
        <v>8</v>
      </c>
      <c r="C101" s="73" t="s">
        <v>79</v>
      </c>
      <c r="D101" s="73" t="s">
        <v>80</v>
      </c>
      <c r="E101" s="74">
        <v>5030.47</v>
      </c>
      <c r="F101" s="127">
        <v>43627</v>
      </c>
      <c r="G101" s="127">
        <v>43995</v>
      </c>
      <c r="H101" s="6">
        <v>12</v>
      </c>
      <c r="I101" s="127">
        <v>43922</v>
      </c>
      <c r="J101" s="127">
        <v>43995</v>
      </c>
      <c r="K101" s="111">
        <f t="shared" si="8"/>
        <v>74</v>
      </c>
      <c r="L101" s="73">
        <v>4.35</v>
      </c>
      <c r="M101" s="73">
        <f t="shared" si="7"/>
        <v>393.38862500000005</v>
      </c>
      <c r="N101" s="68" t="s">
        <v>1485</v>
      </c>
    </row>
    <row r="102" spans="1:14" s="2" customFormat="1" ht="24.75" customHeight="1">
      <c r="A102" s="71"/>
      <c r="B102" s="62" t="s">
        <v>8</v>
      </c>
      <c r="C102" s="73" t="s">
        <v>1490</v>
      </c>
      <c r="D102" s="73" t="s">
        <v>1491</v>
      </c>
      <c r="E102" s="74">
        <v>20000</v>
      </c>
      <c r="F102" s="127" t="s">
        <v>1492</v>
      </c>
      <c r="G102" s="127">
        <v>44176</v>
      </c>
      <c r="H102" s="6">
        <v>12</v>
      </c>
      <c r="I102" s="127">
        <v>43922</v>
      </c>
      <c r="J102" s="127">
        <v>44012</v>
      </c>
      <c r="K102" s="111">
        <f t="shared" si="8"/>
        <v>91</v>
      </c>
      <c r="L102" s="73" t="s">
        <v>46</v>
      </c>
      <c r="M102" s="73">
        <f t="shared" si="7"/>
        <v>485.7519333333333</v>
      </c>
      <c r="N102" s="68" t="s">
        <v>1485</v>
      </c>
    </row>
    <row r="103" spans="1:14" s="2" customFormat="1" ht="24.75" customHeight="1">
      <c r="A103" s="71"/>
      <c r="B103" s="62" t="s">
        <v>8</v>
      </c>
      <c r="C103" s="73" t="s">
        <v>52</v>
      </c>
      <c r="D103" s="73" t="s">
        <v>53</v>
      </c>
      <c r="E103" s="74">
        <v>30000</v>
      </c>
      <c r="F103" s="127" t="s">
        <v>218</v>
      </c>
      <c r="G103" s="127">
        <v>44142</v>
      </c>
      <c r="H103" s="6">
        <v>12</v>
      </c>
      <c r="I103" s="127">
        <v>43922</v>
      </c>
      <c r="J103" s="127">
        <v>44012</v>
      </c>
      <c r="K103" s="111">
        <f t="shared" si="8"/>
        <v>91</v>
      </c>
      <c r="L103" s="73" t="s">
        <v>46</v>
      </c>
      <c r="M103" s="73">
        <f t="shared" si="7"/>
        <v>485.37807499999997</v>
      </c>
      <c r="N103" s="68" t="s">
        <v>1485</v>
      </c>
    </row>
    <row r="104" spans="1:14" s="2" customFormat="1" ht="24.75" customHeight="1">
      <c r="A104" s="71"/>
      <c r="B104" s="62" t="s">
        <v>8</v>
      </c>
      <c r="C104" s="73" t="s">
        <v>106</v>
      </c>
      <c r="D104" s="73" t="s">
        <v>107</v>
      </c>
      <c r="E104" s="74">
        <v>30000</v>
      </c>
      <c r="F104" s="127" t="s">
        <v>108</v>
      </c>
      <c r="G104" s="127">
        <v>44086</v>
      </c>
      <c r="H104" s="6">
        <v>12</v>
      </c>
      <c r="I104" s="127">
        <v>43922</v>
      </c>
      <c r="J104" s="127">
        <v>44012</v>
      </c>
      <c r="K104" s="111">
        <f t="shared" si="8"/>
        <v>91</v>
      </c>
      <c r="L104" s="73" t="s">
        <v>46</v>
      </c>
      <c r="M104" s="73">
        <f t="shared" si="7"/>
        <v>484.76230833333335</v>
      </c>
      <c r="N104" s="68" t="s">
        <v>1485</v>
      </c>
    </row>
    <row r="105" spans="1:14" s="2" customFormat="1" ht="24.75" customHeight="1">
      <c r="A105" s="71"/>
      <c r="B105" s="62" t="s">
        <v>8</v>
      </c>
      <c r="C105" s="73" t="s">
        <v>91</v>
      </c>
      <c r="D105" s="73" t="s">
        <v>92</v>
      </c>
      <c r="E105" s="74">
        <v>30000</v>
      </c>
      <c r="F105" s="127" t="s">
        <v>93</v>
      </c>
      <c r="G105" s="127">
        <v>44049</v>
      </c>
      <c r="H105" s="6">
        <v>12</v>
      </c>
      <c r="I105" s="127">
        <v>43922</v>
      </c>
      <c r="J105" s="127">
        <v>44012</v>
      </c>
      <c r="K105" s="111">
        <f t="shared" si="8"/>
        <v>91</v>
      </c>
      <c r="L105" s="73" t="s">
        <v>46</v>
      </c>
      <c r="M105" s="73">
        <f t="shared" si="7"/>
        <v>484.3554625</v>
      </c>
      <c r="N105" s="68" t="s">
        <v>1485</v>
      </c>
    </row>
    <row r="106" spans="1:14" s="2" customFormat="1" ht="24.75" customHeight="1">
      <c r="A106" s="71"/>
      <c r="B106" s="62" t="s">
        <v>8</v>
      </c>
      <c r="C106" s="73" t="s">
        <v>72</v>
      </c>
      <c r="D106" s="73" t="s">
        <v>73</v>
      </c>
      <c r="E106" s="74">
        <v>40000</v>
      </c>
      <c r="F106" s="127" t="s">
        <v>1493</v>
      </c>
      <c r="G106" s="127">
        <v>44272</v>
      </c>
      <c r="H106" s="6">
        <v>12</v>
      </c>
      <c r="I106" s="127">
        <v>43922</v>
      </c>
      <c r="J106" s="127">
        <v>44012</v>
      </c>
      <c r="K106" s="111">
        <f t="shared" si="8"/>
        <v>91</v>
      </c>
      <c r="L106" s="73" t="s">
        <v>46</v>
      </c>
      <c r="M106" s="73">
        <f t="shared" si="7"/>
        <v>486.80753333333337</v>
      </c>
      <c r="N106" s="68" t="s">
        <v>1485</v>
      </c>
    </row>
    <row r="107" spans="1:14" s="2" customFormat="1" ht="24.75" customHeight="1">
      <c r="A107" s="71"/>
      <c r="B107" s="62" t="s">
        <v>8</v>
      </c>
      <c r="C107" s="73" t="s">
        <v>96</v>
      </c>
      <c r="D107" s="73" t="s">
        <v>97</v>
      </c>
      <c r="E107" s="74">
        <v>40000</v>
      </c>
      <c r="F107" s="127" t="s">
        <v>98</v>
      </c>
      <c r="G107" s="127">
        <v>44080</v>
      </c>
      <c r="H107" s="6">
        <v>12</v>
      </c>
      <c r="I107" s="127">
        <v>43922</v>
      </c>
      <c r="J107" s="127">
        <v>44012</v>
      </c>
      <c r="K107" s="111">
        <f t="shared" si="8"/>
        <v>91</v>
      </c>
      <c r="L107" s="73" t="s">
        <v>46</v>
      </c>
      <c r="M107" s="73">
        <f t="shared" si="7"/>
        <v>484.6963333333333</v>
      </c>
      <c r="N107" s="68" t="s">
        <v>1485</v>
      </c>
    </row>
    <row r="108" spans="1:14" s="2" customFormat="1" ht="24.75" customHeight="1">
      <c r="A108" s="71"/>
      <c r="B108" s="62" t="s">
        <v>8</v>
      </c>
      <c r="C108" s="73" t="s">
        <v>124</v>
      </c>
      <c r="D108" s="73" t="s">
        <v>125</v>
      </c>
      <c r="E108" s="74">
        <v>50000</v>
      </c>
      <c r="F108" s="127" t="s">
        <v>226</v>
      </c>
      <c r="G108" s="127">
        <v>44143</v>
      </c>
      <c r="H108" s="6">
        <v>12</v>
      </c>
      <c r="I108" s="127">
        <v>43922</v>
      </c>
      <c r="J108" s="127">
        <v>44012</v>
      </c>
      <c r="K108" s="111">
        <f t="shared" si="8"/>
        <v>91</v>
      </c>
      <c r="L108" s="73" t="s">
        <v>46</v>
      </c>
      <c r="M108" s="73">
        <f t="shared" si="7"/>
        <v>485.38907083333334</v>
      </c>
      <c r="N108" s="68" t="s">
        <v>1485</v>
      </c>
    </row>
    <row r="109" spans="1:14" s="2" customFormat="1" ht="24.75" customHeight="1">
      <c r="A109" s="71"/>
      <c r="B109" s="62" t="s">
        <v>8</v>
      </c>
      <c r="C109" s="73" t="s">
        <v>101</v>
      </c>
      <c r="D109" s="73" t="s">
        <v>102</v>
      </c>
      <c r="E109" s="74">
        <v>50000</v>
      </c>
      <c r="F109" s="127" t="s">
        <v>103</v>
      </c>
      <c r="G109" s="127">
        <v>44085</v>
      </c>
      <c r="H109" s="6">
        <v>12</v>
      </c>
      <c r="I109" s="127">
        <v>43922</v>
      </c>
      <c r="J109" s="127">
        <v>44012</v>
      </c>
      <c r="K109" s="111">
        <f t="shared" si="8"/>
        <v>91</v>
      </c>
      <c r="L109" s="73" t="s">
        <v>46</v>
      </c>
      <c r="M109" s="73">
        <f t="shared" si="7"/>
        <v>484.7513125</v>
      </c>
      <c r="N109" s="68" t="s">
        <v>1485</v>
      </c>
    </row>
    <row r="110" spans="1:14" s="2" customFormat="1" ht="24.75" customHeight="1">
      <c r="A110" s="71"/>
      <c r="B110" s="62" t="s">
        <v>8</v>
      </c>
      <c r="C110" s="73" t="s">
        <v>938</v>
      </c>
      <c r="D110" s="73" t="s">
        <v>1494</v>
      </c>
      <c r="E110" s="74">
        <v>50000</v>
      </c>
      <c r="F110" s="127" t="s">
        <v>1495</v>
      </c>
      <c r="G110" s="127">
        <v>44147</v>
      </c>
      <c r="H110" s="6">
        <v>12</v>
      </c>
      <c r="I110" s="127">
        <v>43922</v>
      </c>
      <c r="J110" s="127">
        <v>44012</v>
      </c>
      <c r="K110" s="111">
        <f t="shared" si="8"/>
        <v>91</v>
      </c>
      <c r="L110" s="73" t="s">
        <v>46</v>
      </c>
      <c r="M110" s="73">
        <f t="shared" si="7"/>
        <v>485.43305416666664</v>
      </c>
      <c r="N110" s="68" t="s">
        <v>1485</v>
      </c>
    </row>
    <row r="111" spans="1:14" s="2" customFormat="1" ht="24.75" customHeight="1">
      <c r="A111" s="71"/>
      <c r="B111" s="62" t="s">
        <v>1496</v>
      </c>
      <c r="C111" s="128" t="s">
        <v>584</v>
      </c>
      <c r="D111" s="128" t="s">
        <v>585</v>
      </c>
      <c r="E111" s="129">
        <v>50000</v>
      </c>
      <c r="F111" s="128" t="s">
        <v>586</v>
      </c>
      <c r="G111" s="128" t="s">
        <v>587</v>
      </c>
      <c r="H111" s="6">
        <v>24</v>
      </c>
      <c r="I111" s="117">
        <v>43922</v>
      </c>
      <c r="J111" s="117">
        <v>44012</v>
      </c>
      <c r="K111" s="111">
        <f t="shared" si="8"/>
        <v>91</v>
      </c>
      <c r="L111" s="135">
        <v>4.75</v>
      </c>
      <c r="M111" s="115">
        <f aca="true" t="shared" si="9" ref="M111:M144">E111*L111/100/360*K111</f>
        <v>600.3472222222223</v>
      </c>
      <c r="N111" s="68" t="s">
        <v>1497</v>
      </c>
    </row>
    <row r="112" spans="1:14" s="2" customFormat="1" ht="24.75" customHeight="1">
      <c r="A112" s="71"/>
      <c r="B112" s="62" t="s">
        <v>1496</v>
      </c>
      <c r="C112" s="128" t="s">
        <v>628</v>
      </c>
      <c r="D112" s="128" t="s">
        <v>629</v>
      </c>
      <c r="E112" s="129">
        <v>40000</v>
      </c>
      <c r="F112" s="128" t="s">
        <v>630</v>
      </c>
      <c r="G112" s="128" t="s">
        <v>511</v>
      </c>
      <c r="H112" s="6">
        <v>24</v>
      </c>
      <c r="I112" s="117">
        <v>43922</v>
      </c>
      <c r="J112" s="117">
        <v>44012</v>
      </c>
      <c r="K112" s="111">
        <f t="shared" si="8"/>
        <v>91</v>
      </c>
      <c r="L112" s="135">
        <v>4.75</v>
      </c>
      <c r="M112" s="115">
        <f t="shared" si="9"/>
        <v>480.27777777777777</v>
      </c>
      <c r="N112" s="68" t="s">
        <v>1497</v>
      </c>
    </row>
    <row r="113" spans="1:14" s="2" customFormat="1" ht="24.75" customHeight="1">
      <c r="A113" s="71"/>
      <c r="B113" s="62" t="s">
        <v>1496</v>
      </c>
      <c r="C113" s="128" t="s">
        <v>637</v>
      </c>
      <c r="D113" s="128" t="s">
        <v>638</v>
      </c>
      <c r="E113" s="129">
        <v>50000</v>
      </c>
      <c r="F113" s="128" t="s">
        <v>639</v>
      </c>
      <c r="G113" s="128" t="s">
        <v>640</v>
      </c>
      <c r="H113" s="6">
        <v>24</v>
      </c>
      <c r="I113" s="117">
        <v>43922</v>
      </c>
      <c r="J113" s="117">
        <v>44012</v>
      </c>
      <c r="K113" s="111">
        <f t="shared" si="8"/>
        <v>91</v>
      </c>
      <c r="L113" s="135">
        <v>4.75</v>
      </c>
      <c r="M113" s="115">
        <f t="shared" si="9"/>
        <v>600.3472222222223</v>
      </c>
      <c r="N113" s="68" t="s">
        <v>1497</v>
      </c>
    </row>
    <row r="114" spans="1:14" s="2" customFormat="1" ht="24.75" customHeight="1">
      <c r="A114" s="71"/>
      <c r="B114" s="62" t="s">
        <v>1496</v>
      </c>
      <c r="C114" s="139" t="s">
        <v>879</v>
      </c>
      <c r="D114" s="128" t="s">
        <v>1498</v>
      </c>
      <c r="E114" s="129">
        <v>50000</v>
      </c>
      <c r="F114" s="128" t="s">
        <v>1499</v>
      </c>
      <c r="G114" s="128" t="s">
        <v>1500</v>
      </c>
      <c r="H114" s="6">
        <v>24</v>
      </c>
      <c r="I114" s="117">
        <v>43922</v>
      </c>
      <c r="J114" s="117">
        <v>44012</v>
      </c>
      <c r="K114" s="111">
        <f t="shared" si="8"/>
        <v>91</v>
      </c>
      <c r="L114" s="135">
        <v>4.75</v>
      </c>
      <c r="M114" s="115">
        <f t="shared" si="9"/>
        <v>600.3472222222223</v>
      </c>
      <c r="N114" s="68" t="s">
        <v>1497</v>
      </c>
    </row>
    <row r="115" spans="1:14" s="2" customFormat="1" ht="24.75" customHeight="1">
      <c r="A115" s="71"/>
      <c r="B115" s="62" t="s">
        <v>1496</v>
      </c>
      <c r="C115" s="128" t="s">
        <v>658</v>
      </c>
      <c r="D115" s="128" t="s">
        <v>659</v>
      </c>
      <c r="E115" s="129">
        <v>50000</v>
      </c>
      <c r="F115" s="128" t="s">
        <v>234</v>
      </c>
      <c r="G115" s="128" t="s">
        <v>1457</v>
      </c>
      <c r="H115" s="6">
        <v>24</v>
      </c>
      <c r="I115" s="117">
        <v>43922</v>
      </c>
      <c r="J115" s="117">
        <v>44012</v>
      </c>
      <c r="K115" s="111">
        <f t="shared" si="8"/>
        <v>91</v>
      </c>
      <c r="L115" s="135">
        <v>4.75</v>
      </c>
      <c r="M115" s="115">
        <f t="shared" si="9"/>
        <v>600.3472222222223</v>
      </c>
      <c r="N115" s="68" t="s">
        <v>1497</v>
      </c>
    </row>
    <row r="116" spans="1:14" s="2" customFormat="1" ht="24.75" customHeight="1">
      <c r="A116" s="71"/>
      <c r="B116" s="62" t="s">
        <v>1496</v>
      </c>
      <c r="C116" s="128" t="s">
        <v>661</v>
      </c>
      <c r="D116" s="128" t="s">
        <v>662</v>
      </c>
      <c r="E116" s="129">
        <v>50000</v>
      </c>
      <c r="F116" s="128" t="s">
        <v>663</v>
      </c>
      <c r="G116" s="128" t="s">
        <v>1501</v>
      </c>
      <c r="H116" s="6">
        <v>24</v>
      </c>
      <c r="I116" s="117">
        <v>43922</v>
      </c>
      <c r="J116" s="117">
        <v>44012</v>
      </c>
      <c r="K116" s="111">
        <f t="shared" si="8"/>
        <v>91</v>
      </c>
      <c r="L116" s="135">
        <v>4.75</v>
      </c>
      <c r="M116" s="115">
        <f t="shared" si="9"/>
        <v>600.3472222222223</v>
      </c>
      <c r="N116" s="68" t="s">
        <v>1497</v>
      </c>
    </row>
    <row r="117" spans="1:14" s="2" customFormat="1" ht="24.75" customHeight="1">
      <c r="A117" s="71"/>
      <c r="B117" s="62" t="s">
        <v>1496</v>
      </c>
      <c r="C117" s="139" t="s">
        <v>822</v>
      </c>
      <c r="D117" s="128" t="s">
        <v>1502</v>
      </c>
      <c r="E117" s="129">
        <v>50000</v>
      </c>
      <c r="F117" s="128" t="s">
        <v>1503</v>
      </c>
      <c r="G117" s="128" t="s">
        <v>1504</v>
      </c>
      <c r="H117" s="6">
        <v>24</v>
      </c>
      <c r="I117" s="117">
        <v>43922</v>
      </c>
      <c r="J117" s="117">
        <v>44012</v>
      </c>
      <c r="K117" s="111">
        <f t="shared" si="8"/>
        <v>91</v>
      </c>
      <c r="L117" s="135">
        <v>4.75</v>
      </c>
      <c r="M117" s="115">
        <f t="shared" si="9"/>
        <v>600.3472222222223</v>
      </c>
      <c r="N117" s="68" t="s">
        <v>1497</v>
      </c>
    </row>
    <row r="118" spans="1:14" s="2" customFormat="1" ht="24.75" customHeight="1">
      <c r="A118" s="71"/>
      <c r="B118" s="62" t="s">
        <v>1496</v>
      </c>
      <c r="C118" s="128" t="s">
        <v>666</v>
      </c>
      <c r="D118" s="128" t="s">
        <v>667</v>
      </c>
      <c r="E118" s="129">
        <v>50000</v>
      </c>
      <c r="F118" s="128" t="s">
        <v>668</v>
      </c>
      <c r="G118" s="128" t="s">
        <v>1461</v>
      </c>
      <c r="H118" s="6">
        <v>24</v>
      </c>
      <c r="I118" s="117">
        <v>43922</v>
      </c>
      <c r="J118" s="117">
        <v>44012</v>
      </c>
      <c r="K118" s="111">
        <f t="shared" si="8"/>
        <v>91</v>
      </c>
      <c r="L118" s="135">
        <v>4.75</v>
      </c>
      <c r="M118" s="115">
        <f t="shared" si="9"/>
        <v>600.3472222222223</v>
      </c>
      <c r="N118" s="68" t="s">
        <v>1497</v>
      </c>
    </row>
    <row r="119" spans="1:14" s="2" customFormat="1" ht="24.75" customHeight="1">
      <c r="A119" s="71"/>
      <c r="B119" s="62" t="s">
        <v>1496</v>
      </c>
      <c r="C119" s="128" t="s">
        <v>677</v>
      </c>
      <c r="D119" s="128" t="s">
        <v>678</v>
      </c>
      <c r="E119" s="129">
        <v>30000</v>
      </c>
      <c r="F119" s="128" t="s">
        <v>674</v>
      </c>
      <c r="G119" s="128" t="s">
        <v>1505</v>
      </c>
      <c r="H119" s="6">
        <v>24</v>
      </c>
      <c r="I119" s="117">
        <v>43922</v>
      </c>
      <c r="J119" s="117">
        <v>44012</v>
      </c>
      <c r="K119" s="111">
        <f t="shared" si="8"/>
        <v>91</v>
      </c>
      <c r="L119" s="135">
        <v>4.75</v>
      </c>
      <c r="M119" s="115">
        <f t="shared" si="9"/>
        <v>360.20833333333337</v>
      </c>
      <c r="N119" s="68" t="s">
        <v>1497</v>
      </c>
    </row>
    <row r="120" spans="1:14" s="2" customFormat="1" ht="24.75" customHeight="1">
      <c r="A120" s="71"/>
      <c r="B120" s="62" t="s">
        <v>1496</v>
      </c>
      <c r="C120" s="128" t="s">
        <v>680</v>
      </c>
      <c r="D120" s="128" t="s">
        <v>681</v>
      </c>
      <c r="E120" s="129">
        <v>40000</v>
      </c>
      <c r="F120" s="128" t="s">
        <v>260</v>
      </c>
      <c r="G120" s="128" t="s">
        <v>1506</v>
      </c>
      <c r="H120" s="6">
        <v>24</v>
      </c>
      <c r="I120" s="117">
        <v>43922</v>
      </c>
      <c r="J120" s="117">
        <v>44012</v>
      </c>
      <c r="K120" s="111">
        <f t="shared" si="8"/>
        <v>91</v>
      </c>
      <c r="L120" s="135">
        <v>4.75</v>
      </c>
      <c r="M120" s="115">
        <f t="shared" si="9"/>
        <v>480.27777777777777</v>
      </c>
      <c r="N120" s="68" t="s">
        <v>1497</v>
      </c>
    </row>
    <row r="121" spans="1:14" s="2" customFormat="1" ht="24.75" customHeight="1">
      <c r="A121" s="71"/>
      <c r="B121" s="62" t="s">
        <v>1496</v>
      </c>
      <c r="C121" s="128" t="s">
        <v>684</v>
      </c>
      <c r="D121" s="128" t="s">
        <v>685</v>
      </c>
      <c r="E121" s="129">
        <v>50000</v>
      </c>
      <c r="F121" s="128" t="s">
        <v>686</v>
      </c>
      <c r="G121" s="128" t="s">
        <v>1507</v>
      </c>
      <c r="H121" s="6">
        <v>24</v>
      </c>
      <c r="I121" s="117">
        <v>43922</v>
      </c>
      <c r="J121" s="117">
        <v>44012</v>
      </c>
      <c r="K121" s="111">
        <f t="shared" si="8"/>
        <v>91</v>
      </c>
      <c r="L121" s="135">
        <v>4.75</v>
      </c>
      <c r="M121" s="115">
        <f t="shared" si="9"/>
        <v>600.3472222222223</v>
      </c>
      <c r="N121" s="68" t="s">
        <v>1497</v>
      </c>
    </row>
    <row r="122" spans="1:14" s="2" customFormat="1" ht="24.75" customHeight="1">
      <c r="A122" s="71"/>
      <c r="B122" s="62" t="s">
        <v>1496</v>
      </c>
      <c r="C122" s="128" t="s">
        <v>689</v>
      </c>
      <c r="D122" s="128" t="s">
        <v>690</v>
      </c>
      <c r="E122" s="129">
        <v>10000</v>
      </c>
      <c r="F122" s="128" t="s">
        <v>692</v>
      </c>
      <c r="G122" s="130" t="s">
        <v>1508</v>
      </c>
      <c r="H122" s="6">
        <v>12</v>
      </c>
      <c r="I122" s="117">
        <v>43922</v>
      </c>
      <c r="J122" s="117">
        <v>44012</v>
      </c>
      <c r="K122" s="111">
        <f t="shared" si="8"/>
        <v>91</v>
      </c>
      <c r="L122" s="135">
        <v>4.35</v>
      </c>
      <c r="M122" s="115">
        <f t="shared" si="9"/>
        <v>109.95833333333333</v>
      </c>
      <c r="N122" s="68" t="s">
        <v>1497</v>
      </c>
    </row>
    <row r="123" spans="1:14" s="2" customFormat="1" ht="24.75" customHeight="1">
      <c r="A123" s="71"/>
      <c r="B123" s="62" t="s">
        <v>1496</v>
      </c>
      <c r="C123" s="128" t="s">
        <v>695</v>
      </c>
      <c r="D123" s="128" t="s">
        <v>696</v>
      </c>
      <c r="E123" s="129">
        <v>50000</v>
      </c>
      <c r="F123" s="128" t="s">
        <v>697</v>
      </c>
      <c r="G123" s="128" t="s">
        <v>698</v>
      </c>
      <c r="H123" s="6">
        <v>12</v>
      </c>
      <c r="I123" s="117">
        <v>43922</v>
      </c>
      <c r="J123" s="117">
        <v>44012</v>
      </c>
      <c r="K123" s="111">
        <f t="shared" si="8"/>
        <v>91</v>
      </c>
      <c r="L123" s="135">
        <v>4.35</v>
      </c>
      <c r="M123" s="115">
        <f t="shared" si="9"/>
        <v>549.7916666666665</v>
      </c>
      <c r="N123" s="68" t="s">
        <v>1497</v>
      </c>
    </row>
    <row r="124" spans="1:14" s="2" customFormat="1" ht="24.75" customHeight="1">
      <c r="A124" s="71"/>
      <c r="B124" s="62" t="s">
        <v>1496</v>
      </c>
      <c r="C124" s="128" t="s">
        <v>701</v>
      </c>
      <c r="D124" s="128" t="s">
        <v>702</v>
      </c>
      <c r="E124" s="129">
        <v>30000</v>
      </c>
      <c r="F124" s="128" t="s">
        <v>703</v>
      </c>
      <c r="G124" s="128" t="s">
        <v>704</v>
      </c>
      <c r="H124" s="6">
        <v>12</v>
      </c>
      <c r="I124" s="117">
        <v>43922</v>
      </c>
      <c r="J124" s="117">
        <v>44012</v>
      </c>
      <c r="K124" s="111">
        <f t="shared" si="8"/>
        <v>91</v>
      </c>
      <c r="L124" s="135">
        <v>4.35</v>
      </c>
      <c r="M124" s="115">
        <f t="shared" si="9"/>
        <v>329.87499999999994</v>
      </c>
      <c r="N124" s="68" t="s">
        <v>1497</v>
      </c>
    </row>
    <row r="125" spans="1:14" s="2" customFormat="1" ht="24.75" customHeight="1">
      <c r="A125" s="71"/>
      <c r="B125" s="62" t="s">
        <v>1496</v>
      </c>
      <c r="C125" s="128" t="s">
        <v>707</v>
      </c>
      <c r="D125" s="128" t="s">
        <v>708</v>
      </c>
      <c r="E125" s="129">
        <v>20000</v>
      </c>
      <c r="F125" s="128" t="s">
        <v>422</v>
      </c>
      <c r="G125" s="128" t="s">
        <v>432</v>
      </c>
      <c r="H125" s="6">
        <v>12</v>
      </c>
      <c r="I125" s="117">
        <v>43922</v>
      </c>
      <c r="J125" s="117">
        <v>44012</v>
      </c>
      <c r="K125" s="111">
        <f t="shared" si="8"/>
        <v>91</v>
      </c>
      <c r="L125" s="135">
        <v>4.35</v>
      </c>
      <c r="M125" s="115">
        <f t="shared" si="9"/>
        <v>219.91666666666666</v>
      </c>
      <c r="N125" s="68" t="s">
        <v>1497</v>
      </c>
    </row>
    <row r="126" spans="1:14" s="2" customFormat="1" ht="24.75" customHeight="1">
      <c r="A126" s="71"/>
      <c r="B126" s="62" t="s">
        <v>1496</v>
      </c>
      <c r="C126" s="128" t="s">
        <v>711</v>
      </c>
      <c r="D126" s="128" t="s">
        <v>712</v>
      </c>
      <c r="E126" s="129">
        <v>50000</v>
      </c>
      <c r="F126" s="128" t="s">
        <v>460</v>
      </c>
      <c r="G126" s="128" t="s">
        <v>713</v>
      </c>
      <c r="H126" s="6">
        <v>12</v>
      </c>
      <c r="I126" s="117">
        <v>43922</v>
      </c>
      <c r="J126" s="117">
        <v>44012</v>
      </c>
      <c r="K126" s="111">
        <f t="shared" si="8"/>
        <v>91</v>
      </c>
      <c r="L126" s="135">
        <v>4.35</v>
      </c>
      <c r="M126" s="115">
        <f t="shared" si="9"/>
        <v>549.7916666666665</v>
      </c>
      <c r="N126" s="68" t="s">
        <v>1497</v>
      </c>
    </row>
    <row r="127" spans="1:14" s="2" customFormat="1" ht="24.75" customHeight="1">
      <c r="A127" s="71"/>
      <c r="B127" s="62" t="s">
        <v>1496</v>
      </c>
      <c r="C127" s="128" t="s">
        <v>716</v>
      </c>
      <c r="D127" s="128" t="s">
        <v>717</v>
      </c>
      <c r="E127" s="129">
        <v>50000</v>
      </c>
      <c r="F127" s="128" t="s">
        <v>718</v>
      </c>
      <c r="G127" s="128" t="s">
        <v>719</v>
      </c>
      <c r="H127" s="6">
        <v>12</v>
      </c>
      <c r="I127" s="117">
        <v>43922</v>
      </c>
      <c r="J127" s="117">
        <v>44012</v>
      </c>
      <c r="K127" s="111">
        <f t="shared" si="8"/>
        <v>91</v>
      </c>
      <c r="L127" s="135">
        <v>4.35</v>
      </c>
      <c r="M127" s="115">
        <f t="shared" si="9"/>
        <v>549.7916666666665</v>
      </c>
      <c r="N127" s="68" t="s">
        <v>1497</v>
      </c>
    </row>
    <row r="128" spans="1:14" s="2" customFormat="1" ht="24.75" customHeight="1">
      <c r="A128" s="71"/>
      <c r="B128" s="62" t="s">
        <v>1496</v>
      </c>
      <c r="C128" s="128" t="s">
        <v>647</v>
      </c>
      <c r="D128" s="128" t="s">
        <v>648</v>
      </c>
      <c r="E128" s="129">
        <v>50000</v>
      </c>
      <c r="F128" s="128" t="s">
        <v>1509</v>
      </c>
      <c r="G128" s="128" t="s">
        <v>1510</v>
      </c>
      <c r="H128" s="6">
        <v>12</v>
      </c>
      <c r="I128" s="117">
        <v>43922</v>
      </c>
      <c r="J128" s="117">
        <v>44012</v>
      </c>
      <c r="K128" s="111">
        <f t="shared" si="8"/>
        <v>91</v>
      </c>
      <c r="L128" s="135">
        <v>4.35</v>
      </c>
      <c r="M128" s="115">
        <f t="shared" si="9"/>
        <v>549.7916666666665</v>
      </c>
      <c r="N128" s="68" t="s">
        <v>1497</v>
      </c>
    </row>
    <row r="129" spans="1:14" s="2" customFormat="1" ht="24.75" customHeight="1">
      <c r="A129" s="71"/>
      <c r="B129" s="62" t="s">
        <v>1496</v>
      </c>
      <c r="C129" s="128" t="s">
        <v>1511</v>
      </c>
      <c r="D129" s="128" t="s">
        <v>1512</v>
      </c>
      <c r="E129" s="129">
        <v>10000</v>
      </c>
      <c r="F129" s="128" t="s">
        <v>1513</v>
      </c>
      <c r="G129" s="128" t="s">
        <v>1514</v>
      </c>
      <c r="H129" s="6">
        <v>12</v>
      </c>
      <c r="I129" s="117">
        <v>43922</v>
      </c>
      <c r="J129" s="117">
        <v>44012</v>
      </c>
      <c r="K129" s="111">
        <f t="shared" si="8"/>
        <v>91</v>
      </c>
      <c r="L129" s="135">
        <v>4.35</v>
      </c>
      <c r="M129" s="115">
        <f t="shared" si="9"/>
        <v>109.95833333333333</v>
      </c>
      <c r="N129" s="68" t="s">
        <v>1497</v>
      </c>
    </row>
    <row r="130" spans="1:14" s="2" customFormat="1" ht="24.75" customHeight="1">
      <c r="A130" s="71"/>
      <c r="B130" s="62" t="s">
        <v>1496</v>
      </c>
      <c r="C130" s="128" t="s">
        <v>589</v>
      </c>
      <c r="D130" s="128" t="s">
        <v>590</v>
      </c>
      <c r="E130" s="129">
        <v>50000</v>
      </c>
      <c r="F130" s="128" t="s">
        <v>598</v>
      </c>
      <c r="G130" s="128" t="s">
        <v>1452</v>
      </c>
      <c r="H130" s="6">
        <v>12</v>
      </c>
      <c r="I130" s="117">
        <v>43922</v>
      </c>
      <c r="J130" s="117">
        <v>44012</v>
      </c>
      <c r="K130" s="111">
        <f t="shared" si="8"/>
        <v>91</v>
      </c>
      <c r="L130" s="135">
        <v>4.35</v>
      </c>
      <c r="M130" s="115">
        <f t="shared" si="9"/>
        <v>549.7916666666665</v>
      </c>
      <c r="N130" s="68" t="s">
        <v>1497</v>
      </c>
    </row>
    <row r="131" spans="1:14" s="2" customFormat="1" ht="24.75" customHeight="1">
      <c r="A131" s="71"/>
      <c r="B131" s="62" t="s">
        <v>1496</v>
      </c>
      <c r="C131" s="128" t="s">
        <v>603</v>
      </c>
      <c r="D131" s="128" t="s">
        <v>604</v>
      </c>
      <c r="E131" s="129">
        <v>50000</v>
      </c>
      <c r="F131" s="128" t="s">
        <v>1515</v>
      </c>
      <c r="G131" s="128" t="s">
        <v>1516</v>
      </c>
      <c r="H131" s="6">
        <v>12</v>
      </c>
      <c r="I131" s="117">
        <v>43922</v>
      </c>
      <c r="J131" s="117">
        <v>44012</v>
      </c>
      <c r="K131" s="111">
        <f t="shared" si="8"/>
        <v>91</v>
      </c>
      <c r="L131" s="135">
        <v>4.35</v>
      </c>
      <c r="M131" s="115">
        <f t="shared" si="9"/>
        <v>549.7916666666665</v>
      </c>
      <c r="N131" s="68" t="s">
        <v>1497</v>
      </c>
    </row>
    <row r="132" spans="1:14" s="2" customFormat="1" ht="24.75" customHeight="1">
      <c r="A132" s="71"/>
      <c r="B132" s="62" t="s">
        <v>1496</v>
      </c>
      <c r="C132" s="128" t="s">
        <v>612</v>
      </c>
      <c r="D132" s="128" t="s">
        <v>613</v>
      </c>
      <c r="E132" s="129">
        <v>30000</v>
      </c>
      <c r="F132" s="128" t="s">
        <v>207</v>
      </c>
      <c r="G132" s="128" t="s">
        <v>1408</v>
      </c>
      <c r="H132" s="6">
        <v>12</v>
      </c>
      <c r="I132" s="117">
        <v>43922</v>
      </c>
      <c r="J132" s="117">
        <v>44012</v>
      </c>
      <c r="K132" s="111">
        <f t="shared" si="8"/>
        <v>91</v>
      </c>
      <c r="L132" s="135">
        <v>4.35</v>
      </c>
      <c r="M132" s="115">
        <f t="shared" si="9"/>
        <v>329.87499999999994</v>
      </c>
      <c r="N132" s="68" t="s">
        <v>1497</v>
      </c>
    </row>
    <row r="133" spans="1:14" s="2" customFormat="1" ht="24.75" customHeight="1">
      <c r="A133" s="71"/>
      <c r="B133" s="62" t="s">
        <v>1496</v>
      </c>
      <c r="C133" s="128" t="s">
        <v>620</v>
      </c>
      <c r="D133" s="128" t="s">
        <v>621</v>
      </c>
      <c r="E133" s="129">
        <v>30000</v>
      </c>
      <c r="F133" s="128" t="s">
        <v>226</v>
      </c>
      <c r="G133" s="128" t="s">
        <v>1517</v>
      </c>
      <c r="H133" s="6">
        <v>12</v>
      </c>
      <c r="I133" s="117">
        <v>43922</v>
      </c>
      <c r="J133" s="117">
        <v>44012</v>
      </c>
      <c r="K133" s="111">
        <f t="shared" si="8"/>
        <v>91</v>
      </c>
      <c r="L133" s="135">
        <v>4.35</v>
      </c>
      <c r="M133" s="115">
        <f t="shared" si="9"/>
        <v>329.87499999999994</v>
      </c>
      <c r="N133" s="68" t="s">
        <v>1497</v>
      </c>
    </row>
    <row r="134" spans="1:14" s="2" customFormat="1" ht="24.75" customHeight="1">
      <c r="A134" s="71"/>
      <c r="B134" s="62" t="s">
        <v>1496</v>
      </c>
      <c r="C134" s="128" t="s">
        <v>616</v>
      </c>
      <c r="D134" s="128" t="s">
        <v>617</v>
      </c>
      <c r="E134" s="129">
        <v>30000</v>
      </c>
      <c r="F134" s="128" t="s">
        <v>226</v>
      </c>
      <c r="G134" s="128" t="s">
        <v>1517</v>
      </c>
      <c r="H134" s="6">
        <v>12</v>
      </c>
      <c r="I134" s="117">
        <v>43922</v>
      </c>
      <c r="J134" s="117">
        <v>44012</v>
      </c>
      <c r="K134" s="111">
        <f t="shared" si="8"/>
        <v>91</v>
      </c>
      <c r="L134" s="135">
        <v>4.35</v>
      </c>
      <c r="M134" s="115">
        <f t="shared" si="9"/>
        <v>329.87499999999994</v>
      </c>
      <c r="N134" s="68" t="s">
        <v>1497</v>
      </c>
    </row>
    <row r="135" spans="1:14" s="2" customFormat="1" ht="24.75" customHeight="1">
      <c r="A135" s="71"/>
      <c r="B135" s="62" t="s">
        <v>1496</v>
      </c>
      <c r="C135" s="128" t="s">
        <v>607</v>
      </c>
      <c r="D135" s="128" t="s">
        <v>608</v>
      </c>
      <c r="E135" s="129">
        <v>20000</v>
      </c>
      <c r="F135" s="128" t="s">
        <v>1518</v>
      </c>
      <c r="G135" s="128" t="s">
        <v>1519</v>
      </c>
      <c r="H135" s="6">
        <v>12</v>
      </c>
      <c r="I135" s="117">
        <v>43922</v>
      </c>
      <c r="J135" s="117">
        <v>44012</v>
      </c>
      <c r="K135" s="111">
        <f t="shared" si="8"/>
        <v>91</v>
      </c>
      <c r="L135" s="135">
        <v>4.35</v>
      </c>
      <c r="M135" s="115">
        <f t="shared" si="9"/>
        <v>219.91666666666666</v>
      </c>
      <c r="N135" s="68" t="s">
        <v>1497</v>
      </c>
    </row>
    <row r="136" spans="1:14" s="2" customFormat="1" ht="24.75" customHeight="1">
      <c r="A136" s="71"/>
      <c r="B136" s="62" t="s">
        <v>1496</v>
      </c>
      <c r="C136" s="128" t="s">
        <v>652</v>
      </c>
      <c r="D136" s="128" t="s">
        <v>653</v>
      </c>
      <c r="E136" s="129">
        <v>30000</v>
      </c>
      <c r="F136" s="128" t="s">
        <v>664</v>
      </c>
      <c r="G136" s="128" t="s">
        <v>1520</v>
      </c>
      <c r="H136" s="6">
        <v>12</v>
      </c>
      <c r="I136" s="117">
        <v>43922</v>
      </c>
      <c r="J136" s="117">
        <v>44012</v>
      </c>
      <c r="K136" s="111">
        <f t="shared" si="8"/>
        <v>91</v>
      </c>
      <c r="L136" s="135">
        <v>4.35</v>
      </c>
      <c r="M136" s="115">
        <f t="shared" si="9"/>
        <v>329.87499999999994</v>
      </c>
      <c r="N136" s="68" t="s">
        <v>1497</v>
      </c>
    </row>
    <row r="137" spans="1:14" s="2" customFormat="1" ht="24.75" customHeight="1">
      <c r="A137" s="71"/>
      <c r="B137" s="62" t="s">
        <v>1496</v>
      </c>
      <c r="C137" s="139" t="s">
        <v>889</v>
      </c>
      <c r="D137" s="128" t="s">
        <v>1521</v>
      </c>
      <c r="E137" s="129">
        <v>50000</v>
      </c>
      <c r="F137" s="128" t="s">
        <v>241</v>
      </c>
      <c r="G137" s="128" t="s">
        <v>1522</v>
      </c>
      <c r="H137" s="6">
        <v>12</v>
      </c>
      <c r="I137" s="117">
        <v>43922</v>
      </c>
      <c r="J137" s="117">
        <v>44012</v>
      </c>
      <c r="K137" s="111">
        <f t="shared" si="8"/>
        <v>91</v>
      </c>
      <c r="L137" s="135">
        <v>4.35</v>
      </c>
      <c r="M137" s="115">
        <f t="shared" si="9"/>
        <v>549.7916666666665</v>
      </c>
      <c r="N137" s="68" t="s">
        <v>1497</v>
      </c>
    </row>
    <row r="138" spans="1:14" s="2" customFormat="1" ht="24.75" customHeight="1">
      <c r="A138" s="71"/>
      <c r="B138" s="62" t="s">
        <v>1496</v>
      </c>
      <c r="C138" s="128" t="s">
        <v>624</v>
      </c>
      <c r="D138" s="128" t="s">
        <v>625</v>
      </c>
      <c r="E138" s="129">
        <v>50000</v>
      </c>
      <c r="F138" s="128" t="s">
        <v>1523</v>
      </c>
      <c r="G138" s="128" t="s">
        <v>1404</v>
      </c>
      <c r="H138" s="6">
        <v>12</v>
      </c>
      <c r="I138" s="117">
        <v>43922</v>
      </c>
      <c r="J138" s="117">
        <v>44012</v>
      </c>
      <c r="K138" s="111">
        <f t="shared" si="8"/>
        <v>91</v>
      </c>
      <c r="L138" s="135">
        <v>4.35</v>
      </c>
      <c r="M138" s="115">
        <f t="shared" si="9"/>
        <v>549.7916666666665</v>
      </c>
      <c r="N138" s="68" t="s">
        <v>1497</v>
      </c>
    </row>
    <row r="139" spans="1:14" s="2" customFormat="1" ht="24.75" customHeight="1">
      <c r="A139" s="71"/>
      <c r="B139" s="62" t="s">
        <v>1496</v>
      </c>
      <c r="C139" s="128" t="s">
        <v>643</v>
      </c>
      <c r="D139" s="128" t="s">
        <v>644</v>
      </c>
      <c r="E139" s="129">
        <v>20000</v>
      </c>
      <c r="F139" s="128" t="s">
        <v>256</v>
      </c>
      <c r="G139" s="128" t="s">
        <v>1524</v>
      </c>
      <c r="H139" s="6">
        <v>12</v>
      </c>
      <c r="I139" s="117">
        <v>43922</v>
      </c>
      <c r="J139" s="117">
        <v>44012</v>
      </c>
      <c r="K139" s="111">
        <f t="shared" si="8"/>
        <v>91</v>
      </c>
      <c r="L139" s="135">
        <v>4.35</v>
      </c>
      <c r="M139" s="115">
        <f t="shared" si="9"/>
        <v>219.91666666666666</v>
      </c>
      <c r="N139" s="68" t="s">
        <v>1497</v>
      </c>
    </row>
    <row r="140" spans="1:14" s="2" customFormat="1" ht="24.75" customHeight="1">
      <c r="A140" s="71"/>
      <c r="B140" s="62" t="s">
        <v>1496</v>
      </c>
      <c r="C140" s="128" t="s">
        <v>689</v>
      </c>
      <c r="D140" s="128" t="s">
        <v>690</v>
      </c>
      <c r="E140" s="129">
        <v>20000</v>
      </c>
      <c r="F140" s="128" t="s">
        <v>1525</v>
      </c>
      <c r="G140" s="128" t="s">
        <v>1526</v>
      </c>
      <c r="H140" s="6">
        <v>12</v>
      </c>
      <c r="I140" s="117">
        <v>43922</v>
      </c>
      <c r="J140" s="117">
        <v>44012</v>
      </c>
      <c r="K140" s="111">
        <f t="shared" si="8"/>
        <v>91</v>
      </c>
      <c r="L140" s="135">
        <v>4.35</v>
      </c>
      <c r="M140" s="115">
        <f t="shared" si="9"/>
        <v>219.91666666666666</v>
      </c>
      <c r="N140" s="68" t="s">
        <v>1497</v>
      </c>
    </row>
    <row r="141" spans="1:14" s="2" customFormat="1" ht="24.75" customHeight="1">
      <c r="A141" s="71"/>
      <c r="B141" s="62" t="s">
        <v>1496</v>
      </c>
      <c r="C141" s="128" t="s">
        <v>1527</v>
      </c>
      <c r="D141" s="128" t="s">
        <v>1528</v>
      </c>
      <c r="E141" s="129">
        <v>30000</v>
      </c>
      <c r="F141" s="128" t="s">
        <v>1493</v>
      </c>
      <c r="G141" s="128" t="s">
        <v>1529</v>
      </c>
      <c r="H141" s="6">
        <v>12</v>
      </c>
      <c r="I141" s="117">
        <v>43922</v>
      </c>
      <c r="J141" s="117">
        <v>44012</v>
      </c>
      <c r="K141" s="111">
        <f t="shared" si="8"/>
        <v>91</v>
      </c>
      <c r="L141" s="135">
        <v>4.35</v>
      </c>
      <c r="M141" s="115">
        <f t="shared" si="9"/>
        <v>329.87499999999994</v>
      </c>
      <c r="N141" s="68" t="s">
        <v>1497</v>
      </c>
    </row>
    <row r="142" spans="1:14" s="2" customFormat="1" ht="24.75" customHeight="1">
      <c r="A142" s="71"/>
      <c r="B142" s="62" t="s">
        <v>1496</v>
      </c>
      <c r="C142" s="128" t="s">
        <v>1530</v>
      </c>
      <c r="D142" s="128" t="s">
        <v>1531</v>
      </c>
      <c r="E142" s="129">
        <v>50000</v>
      </c>
      <c r="F142" s="128" t="s">
        <v>1493</v>
      </c>
      <c r="G142" s="128" t="s">
        <v>1529</v>
      </c>
      <c r="H142" s="6">
        <v>12</v>
      </c>
      <c r="I142" s="117">
        <v>43922</v>
      </c>
      <c r="J142" s="117">
        <v>44012</v>
      </c>
      <c r="K142" s="111">
        <f t="shared" si="8"/>
        <v>91</v>
      </c>
      <c r="L142" s="135">
        <v>4.35</v>
      </c>
      <c r="M142" s="115">
        <f t="shared" si="9"/>
        <v>549.7916666666665</v>
      </c>
      <c r="N142" s="68" t="s">
        <v>1497</v>
      </c>
    </row>
    <row r="143" spans="1:14" s="2" customFormat="1" ht="24.75" customHeight="1">
      <c r="A143" s="71"/>
      <c r="B143" s="62" t="s">
        <v>1496</v>
      </c>
      <c r="C143" s="128" t="s">
        <v>1532</v>
      </c>
      <c r="D143" s="128" t="s">
        <v>1533</v>
      </c>
      <c r="E143" s="129">
        <v>40000</v>
      </c>
      <c r="F143" s="128" t="s">
        <v>1534</v>
      </c>
      <c r="G143" s="128" t="s">
        <v>1535</v>
      </c>
      <c r="H143" s="6">
        <v>12</v>
      </c>
      <c r="I143" s="117">
        <v>43922</v>
      </c>
      <c r="J143" s="117">
        <v>44012</v>
      </c>
      <c r="K143" s="111">
        <f t="shared" si="8"/>
        <v>91</v>
      </c>
      <c r="L143" s="135">
        <v>4.35</v>
      </c>
      <c r="M143" s="115">
        <f t="shared" si="9"/>
        <v>439.8333333333333</v>
      </c>
      <c r="N143" s="68" t="s">
        <v>1497</v>
      </c>
    </row>
    <row r="144" spans="1:14" s="2" customFormat="1" ht="24.75" customHeight="1">
      <c r="A144" s="71"/>
      <c r="B144" s="62" t="s">
        <v>1496</v>
      </c>
      <c r="C144" s="77" t="s">
        <v>1536</v>
      </c>
      <c r="D144" s="77" t="s">
        <v>1537</v>
      </c>
      <c r="E144" s="78">
        <v>20000</v>
      </c>
      <c r="F144" s="77" t="s">
        <v>1538</v>
      </c>
      <c r="G144" s="77" t="s">
        <v>1539</v>
      </c>
      <c r="H144" s="6">
        <v>12</v>
      </c>
      <c r="I144" s="79" t="s">
        <v>1538</v>
      </c>
      <c r="J144" s="117">
        <v>44012</v>
      </c>
      <c r="K144" s="111">
        <f t="shared" si="8"/>
        <v>72</v>
      </c>
      <c r="L144" s="135">
        <v>4.35</v>
      </c>
      <c r="M144" s="115">
        <f t="shared" si="9"/>
        <v>174</v>
      </c>
      <c r="N144" s="68" t="s">
        <v>1497</v>
      </c>
    </row>
    <row r="145" spans="1:14" s="2" customFormat="1" ht="24.75" customHeight="1">
      <c r="A145" s="71"/>
      <c r="B145" s="62"/>
      <c r="C145" s="62"/>
      <c r="D145" s="136"/>
      <c r="E145" s="62"/>
      <c r="F145" s="63"/>
      <c r="G145" s="63"/>
      <c r="H145" s="62"/>
      <c r="I145" s="64"/>
      <c r="J145" s="64"/>
      <c r="K145" s="62"/>
      <c r="L145" s="66"/>
      <c r="M145" s="67"/>
      <c r="N145" s="68"/>
    </row>
    <row r="146" spans="1:14" s="2" customFormat="1" ht="24.75" customHeight="1">
      <c r="A146" s="61"/>
      <c r="B146" s="62" t="s">
        <v>11</v>
      </c>
      <c r="C146" s="62"/>
      <c r="D146" s="137"/>
      <c r="E146" s="62"/>
      <c r="F146" s="63"/>
      <c r="G146" s="63"/>
      <c r="H146" s="62"/>
      <c r="I146" s="64"/>
      <c r="J146" s="65"/>
      <c r="K146" s="62"/>
      <c r="L146" s="66"/>
      <c r="M146" s="67">
        <f>SUM(M3:M145)</f>
        <v>58310.455426503</v>
      </c>
      <c r="N146" s="68"/>
    </row>
    <row r="148" spans="9:10" ht="13.5">
      <c r="I148" s="138"/>
      <c r="J148" s="138"/>
    </row>
  </sheetData>
  <sheetProtection/>
  <autoFilter ref="A2:N846"/>
  <mergeCells count="2">
    <mergeCell ref="A1:N1"/>
    <mergeCell ref="I148:J148"/>
  </mergeCells>
  <printOptions/>
  <pageMargins left="0.3145833333333333" right="0.2361111111111111" top="0.2361111111111111" bottom="0.2361111111111111" header="0.11805555555555555" footer="0.0784722222222222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5"/>
  <sheetViews>
    <sheetView zoomScaleSheetLayoutView="100" workbookViewId="0" topLeftCell="A139">
      <selection activeCell="M145" sqref="M145"/>
    </sheetView>
  </sheetViews>
  <sheetFormatPr defaultColWidth="8.875" defaultRowHeight="13.5"/>
  <cols>
    <col min="1" max="1" width="5.625" style="1" customWidth="1"/>
    <col min="2" max="2" width="9.625" style="1" customWidth="1"/>
    <col min="3" max="3" width="7.875" style="1" customWidth="1"/>
    <col min="4" max="4" width="16.50390625" style="69" customWidth="1"/>
    <col min="5" max="5" width="9.50390625" style="1" bestFit="1" customWidth="1"/>
    <col min="6" max="7" width="11.875" style="1" customWidth="1"/>
    <col min="8" max="8" width="9.50390625" style="1" customWidth="1"/>
    <col min="9" max="9" width="9.375" style="1" customWidth="1"/>
    <col min="10" max="10" width="12.375" style="3" customWidth="1"/>
    <col min="11" max="11" width="6.00390625" style="1" customWidth="1"/>
    <col min="12" max="12" width="8.75390625" style="4" customWidth="1"/>
    <col min="13" max="13" width="11.00390625" style="1" customWidth="1"/>
    <col min="14" max="14" width="13.375" style="1" customWidth="1"/>
    <col min="15" max="19" width="8.875" style="1" customWidth="1"/>
    <col min="20" max="20" width="16.00390625" style="1" customWidth="1"/>
    <col min="21" max="16384" width="8.875" style="1" customWidth="1"/>
  </cols>
  <sheetData>
    <row r="1" spans="1:14" s="1" customFormat="1" ht="47.25" customHeight="1">
      <c r="A1" s="5" t="s">
        <v>1403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4" s="1" customFormat="1" ht="30" customHeight="1">
      <c r="A2" s="6" t="s">
        <v>13</v>
      </c>
      <c r="B2" s="6" t="s">
        <v>14</v>
      </c>
      <c r="C2" s="6" t="s">
        <v>15</v>
      </c>
      <c r="D2" s="70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70" t="s">
        <v>24</v>
      </c>
      <c r="M2" s="40" t="s">
        <v>3</v>
      </c>
      <c r="N2" s="41" t="s">
        <v>25</v>
      </c>
      <c r="U2" s="1" t="s">
        <v>1540</v>
      </c>
      <c r="V2" s="1" t="s">
        <v>1541</v>
      </c>
      <c r="W2" s="1" t="s">
        <v>32</v>
      </c>
      <c r="X2" s="1" t="s">
        <v>33</v>
      </c>
    </row>
    <row r="3" spans="1:21" s="2" customFormat="1" ht="24.75" customHeight="1">
      <c r="A3" s="71">
        <v>1</v>
      </c>
      <c r="B3" s="72" t="s">
        <v>9</v>
      </c>
      <c r="C3" s="73" t="s">
        <v>471</v>
      </c>
      <c r="D3" s="73" t="s">
        <v>472</v>
      </c>
      <c r="E3" s="74">
        <v>20000</v>
      </c>
      <c r="F3" s="73" t="s">
        <v>473</v>
      </c>
      <c r="G3" s="73" t="s">
        <v>1404</v>
      </c>
      <c r="H3" s="72">
        <v>18</v>
      </c>
      <c r="I3" s="110" t="s">
        <v>1405</v>
      </c>
      <c r="J3" s="110" t="s">
        <v>1406</v>
      </c>
      <c r="K3" s="111">
        <f aca="true" t="shared" si="0" ref="K3:K66">J3-I3+1</f>
        <v>91</v>
      </c>
      <c r="L3" s="112">
        <v>4.35</v>
      </c>
      <c r="M3" s="113">
        <f aca="true" t="shared" si="1" ref="M3:M20">L3/100/360*K3*E3</f>
        <v>219.91666666666663</v>
      </c>
      <c r="N3" s="68" t="s">
        <v>1407</v>
      </c>
      <c r="R3" s="73" t="s">
        <v>471</v>
      </c>
      <c r="S3" s="73">
        <v>20190527</v>
      </c>
      <c r="T3" s="2" t="str">
        <f aca="true" t="shared" si="2" ref="T3:T66">R3&amp;S3</f>
        <v>胡书美20190527</v>
      </c>
      <c r="U3" s="74">
        <v>20000</v>
      </c>
    </row>
    <row r="4" spans="1:21" s="2" customFormat="1" ht="24.75" customHeight="1">
      <c r="A4" s="71">
        <v>2</v>
      </c>
      <c r="B4" s="72" t="s">
        <v>9</v>
      </c>
      <c r="C4" s="73" t="s">
        <v>466</v>
      </c>
      <c r="D4" s="73" t="s">
        <v>467</v>
      </c>
      <c r="E4" s="74">
        <v>10000</v>
      </c>
      <c r="F4" s="73" t="s">
        <v>452</v>
      </c>
      <c r="G4" s="73" t="s">
        <v>468</v>
      </c>
      <c r="H4" s="75">
        <v>12</v>
      </c>
      <c r="I4" s="110" t="s">
        <v>1405</v>
      </c>
      <c r="J4" s="110" t="s">
        <v>1406</v>
      </c>
      <c r="K4" s="111">
        <f t="shared" si="0"/>
        <v>91</v>
      </c>
      <c r="L4" s="112">
        <v>4.35</v>
      </c>
      <c r="M4" s="113">
        <f t="shared" si="1"/>
        <v>109.95833333333331</v>
      </c>
      <c r="N4" s="68" t="s">
        <v>1407</v>
      </c>
      <c r="R4" s="73" t="s">
        <v>466</v>
      </c>
      <c r="S4" s="73">
        <v>20190808</v>
      </c>
      <c r="T4" s="2" t="str">
        <f t="shared" si="2"/>
        <v>高坤富20190808</v>
      </c>
      <c r="U4" s="74">
        <v>10000</v>
      </c>
    </row>
    <row r="5" spans="1:21" s="2" customFormat="1" ht="24.75" customHeight="1">
      <c r="A5" s="71">
        <v>3</v>
      </c>
      <c r="B5" s="72" t="s">
        <v>9</v>
      </c>
      <c r="C5" s="73" t="s">
        <v>476</v>
      </c>
      <c r="D5" s="73" t="s">
        <v>477</v>
      </c>
      <c r="E5" s="74">
        <v>20000</v>
      </c>
      <c r="F5" s="73" t="s">
        <v>478</v>
      </c>
      <c r="G5" s="73" t="s">
        <v>479</v>
      </c>
      <c r="H5" s="75">
        <v>12</v>
      </c>
      <c r="I5" s="110" t="s">
        <v>1405</v>
      </c>
      <c r="J5" s="110" t="s">
        <v>1406</v>
      </c>
      <c r="K5" s="111">
        <f t="shared" si="0"/>
        <v>91</v>
      </c>
      <c r="L5" s="112">
        <v>4.35</v>
      </c>
      <c r="M5" s="113">
        <f t="shared" si="1"/>
        <v>219.91666666666663</v>
      </c>
      <c r="N5" s="68" t="s">
        <v>1407</v>
      </c>
      <c r="R5" s="73" t="s">
        <v>476</v>
      </c>
      <c r="S5" s="73">
        <v>20190809</v>
      </c>
      <c r="T5" s="2" t="str">
        <f t="shared" si="2"/>
        <v>余业仁20190809</v>
      </c>
      <c r="U5" s="74">
        <v>20000</v>
      </c>
    </row>
    <row r="6" spans="1:21" s="2" customFormat="1" ht="24.75" customHeight="1">
      <c r="A6" s="71">
        <v>4</v>
      </c>
      <c r="B6" s="72" t="s">
        <v>9</v>
      </c>
      <c r="C6" s="73" t="s">
        <v>570</v>
      </c>
      <c r="D6" s="73" t="s">
        <v>571</v>
      </c>
      <c r="E6" s="74">
        <v>50000</v>
      </c>
      <c r="F6" s="73" t="s">
        <v>478</v>
      </c>
      <c r="G6" s="73" t="s">
        <v>479</v>
      </c>
      <c r="H6" s="75">
        <v>12</v>
      </c>
      <c r="I6" s="110" t="s">
        <v>1405</v>
      </c>
      <c r="J6" s="110" t="s">
        <v>1406</v>
      </c>
      <c r="K6" s="111">
        <f t="shared" si="0"/>
        <v>91</v>
      </c>
      <c r="L6" s="112">
        <v>4.35</v>
      </c>
      <c r="M6" s="113">
        <f t="shared" si="1"/>
        <v>549.7916666666665</v>
      </c>
      <c r="N6" s="68" t="s">
        <v>1407</v>
      </c>
      <c r="R6" s="73" t="s">
        <v>570</v>
      </c>
      <c r="S6" s="73">
        <v>20190809</v>
      </c>
      <c r="T6" s="2" t="str">
        <f t="shared" si="2"/>
        <v>庄健20190809</v>
      </c>
      <c r="U6" s="74">
        <v>50000</v>
      </c>
    </row>
    <row r="7" spans="1:21" s="2" customFormat="1" ht="24.75" customHeight="1">
      <c r="A7" s="71">
        <v>5</v>
      </c>
      <c r="B7" s="72" t="s">
        <v>9</v>
      </c>
      <c r="C7" s="73" t="s">
        <v>566</v>
      </c>
      <c r="D7" s="73" t="s">
        <v>567</v>
      </c>
      <c r="E7" s="74">
        <v>50000</v>
      </c>
      <c r="F7" s="73" t="s">
        <v>286</v>
      </c>
      <c r="G7" s="73" t="s">
        <v>287</v>
      </c>
      <c r="H7" s="75">
        <v>12</v>
      </c>
      <c r="I7" s="110" t="s">
        <v>1405</v>
      </c>
      <c r="J7" s="110" t="s">
        <v>1406</v>
      </c>
      <c r="K7" s="111">
        <f t="shared" si="0"/>
        <v>91</v>
      </c>
      <c r="L7" s="112">
        <v>4.35</v>
      </c>
      <c r="M7" s="113">
        <f t="shared" si="1"/>
        <v>549.7916666666665</v>
      </c>
      <c r="N7" s="68" t="s">
        <v>1407</v>
      </c>
      <c r="R7" s="73" t="s">
        <v>566</v>
      </c>
      <c r="S7" s="73">
        <v>20190828</v>
      </c>
      <c r="T7" s="2" t="str">
        <f t="shared" si="2"/>
        <v>陈少钧20190828</v>
      </c>
      <c r="U7" s="74">
        <v>50000</v>
      </c>
    </row>
    <row r="8" spans="1:21" s="2" customFormat="1" ht="24.75" customHeight="1">
      <c r="A8" s="71">
        <v>6</v>
      </c>
      <c r="B8" s="72" t="s">
        <v>9</v>
      </c>
      <c r="C8" s="73" t="s">
        <v>532</v>
      </c>
      <c r="D8" s="73" t="s">
        <v>533</v>
      </c>
      <c r="E8" s="74">
        <v>10000</v>
      </c>
      <c r="F8" s="73" t="s">
        <v>207</v>
      </c>
      <c r="G8" s="73" t="s">
        <v>1408</v>
      </c>
      <c r="H8" s="75">
        <v>12</v>
      </c>
      <c r="I8" s="110" t="s">
        <v>1405</v>
      </c>
      <c r="J8" s="110" t="s">
        <v>1406</v>
      </c>
      <c r="K8" s="111">
        <f t="shared" si="0"/>
        <v>91</v>
      </c>
      <c r="L8" s="112">
        <v>4.35</v>
      </c>
      <c r="M8" s="113">
        <f t="shared" si="1"/>
        <v>109.95833333333331</v>
      </c>
      <c r="N8" s="68" t="s">
        <v>1407</v>
      </c>
      <c r="R8" s="73" t="s">
        <v>532</v>
      </c>
      <c r="S8" s="73">
        <v>20191106</v>
      </c>
      <c r="T8" s="2" t="str">
        <f t="shared" si="2"/>
        <v>吴长文20191106</v>
      </c>
      <c r="U8" s="74">
        <v>10000</v>
      </c>
    </row>
    <row r="9" spans="1:21" s="2" customFormat="1" ht="24.75" customHeight="1">
      <c r="A9" s="71">
        <v>7</v>
      </c>
      <c r="B9" s="72" t="s">
        <v>9</v>
      </c>
      <c r="C9" s="73" t="s">
        <v>1207</v>
      </c>
      <c r="D9" s="73" t="s">
        <v>1409</v>
      </c>
      <c r="E9" s="74">
        <v>50000</v>
      </c>
      <c r="F9" s="73" t="s">
        <v>50</v>
      </c>
      <c r="G9" s="73" t="s">
        <v>1410</v>
      </c>
      <c r="H9" s="75">
        <v>12</v>
      </c>
      <c r="I9" s="110" t="s">
        <v>1405</v>
      </c>
      <c r="J9" s="110" t="s">
        <v>1406</v>
      </c>
      <c r="K9" s="111">
        <f t="shared" si="0"/>
        <v>91</v>
      </c>
      <c r="L9" s="112">
        <v>4.35</v>
      </c>
      <c r="M9" s="113">
        <f t="shared" si="1"/>
        <v>549.7916666666665</v>
      </c>
      <c r="N9" s="68" t="s">
        <v>1407</v>
      </c>
      <c r="R9" s="73" t="s">
        <v>1207</v>
      </c>
      <c r="S9" s="73">
        <v>20191119</v>
      </c>
      <c r="T9" s="2" t="str">
        <f t="shared" si="2"/>
        <v>荣应军20191119</v>
      </c>
      <c r="U9" s="74">
        <v>50000</v>
      </c>
    </row>
    <row r="10" spans="1:21" s="2" customFormat="1" ht="24.75" customHeight="1">
      <c r="A10" s="71">
        <v>8</v>
      </c>
      <c r="B10" s="72" t="s">
        <v>9</v>
      </c>
      <c r="C10" s="73" t="s">
        <v>538</v>
      </c>
      <c r="D10" s="73" t="s">
        <v>539</v>
      </c>
      <c r="E10" s="74">
        <v>50000</v>
      </c>
      <c r="F10" s="73" t="s">
        <v>548</v>
      </c>
      <c r="G10" s="73" t="s">
        <v>1411</v>
      </c>
      <c r="H10" s="75">
        <v>12</v>
      </c>
      <c r="I10" s="110" t="s">
        <v>1405</v>
      </c>
      <c r="J10" s="110" t="s">
        <v>1406</v>
      </c>
      <c r="K10" s="111">
        <f t="shared" si="0"/>
        <v>91</v>
      </c>
      <c r="L10" s="112">
        <v>4.35</v>
      </c>
      <c r="M10" s="113">
        <f t="shared" si="1"/>
        <v>549.7916666666665</v>
      </c>
      <c r="N10" s="68" t="s">
        <v>1407</v>
      </c>
      <c r="R10" s="73" t="s">
        <v>538</v>
      </c>
      <c r="S10" s="73">
        <v>20200108</v>
      </c>
      <c r="T10" s="2" t="str">
        <f t="shared" si="2"/>
        <v>周正林20200108</v>
      </c>
      <c r="U10" s="74">
        <v>50000</v>
      </c>
    </row>
    <row r="11" spans="1:21" s="2" customFormat="1" ht="24.75" customHeight="1">
      <c r="A11" s="71">
        <v>9</v>
      </c>
      <c r="B11" s="72" t="s">
        <v>9</v>
      </c>
      <c r="C11" s="73" t="s">
        <v>493</v>
      </c>
      <c r="D11" s="73" t="s">
        <v>494</v>
      </c>
      <c r="E11" s="74">
        <v>40000</v>
      </c>
      <c r="F11" s="73" t="s">
        <v>1412</v>
      </c>
      <c r="G11" s="73" t="s">
        <v>1413</v>
      </c>
      <c r="H11" s="75">
        <v>12</v>
      </c>
      <c r="I11" s="110" t="s">
        <v>1405</v>
      </c>
      <c r="J11" s="110" t="s">
        <v>1406</v>
      </c>
      <c r="K11" s="111">
        <f t="shared" si="0"/>
        <v>91</v>
      </c>
      <c r="L11" s="112">
        <v>4.35</v>
      </c>
      <c r="M11" s="113">
        <f t="shared" si="1"/>
        <v>439.83333333333326</v>
      </c>
      <c r="N11" s="68" t="s">
        <v>1407</v>
      </c>
      <c r="R11" s="73" t="s">
        <v>493</v>
      </c>
      <c r="S11" s="73">
        <v>20200116</v>
      </c>
      <c r="T11" s="2" t="str">
        <f t="shared" si="2"/>
        <v>张可红20200116</v>
      </c>
      <c r="U11" s="74">
        <v>40000</v>
      </c>
    </row>
    <row r="12" spans="1:21" s="2" customFormat="1" ht="24.75" customHeight="1">
      <c r="A12" s="71">
        <v>10</v>
      </c>
      <c r="B12" s="72" t="s">
        <v>9</v>
      </c>
      <c r="C12" s="73" t="s">
        <v>536</v>
      </c>
      <c r="D12" s="73" t="s">
        <v>537</v>
      </c>
      <c r="E12" s="74">
        <v>40000</v>
      </c>
      <c r="F12" s="73" t="s">
        <v>1412</v>
      </c>
      <c r="G12" s="73" t="s">
        <v>1413</v>
      </c>
      <c r="H12" s="75">
        <v>12</v>
      </c>
      <c r="I12" s="110" t="s">
        <v>1405</v>
      </c>
      <c r="J12" s="110" t="s">
        <v>1406</v>
      </c>
      <c r="K12" s="111">
        <f t="shared" si="0"/>
        <v>91</v>
      </c>
      <c r="L12" s="112">
        <v>4.35</v>
      </c>
      <c r="M12" s="113">
        <f t="shared" si="1"/>
        <v>439.83333333333326</v>
      </c>
      <c r="N12" s="68" t="s">
        <v>1414</v>
      </c>
      <c r="R12" s="73" t="s">
        <v>536</v>
      </c>
      <c r="S12" s="73">
        <v>20200116</v>
      </c>
      <c r="T12" s="2" t="str">
        <f t="shared" si="2"/>
        <v>杨正康20200116</v>
      </c>
      <c r="U12" s="74">
        <v>40000</v>
      </c>
    </row>
    <row r="13" spans="1:21" s="2" customFormat="1" ht="24.75" customHeight="1">
      <c r="A13" s="71">
        <v>11</v>
      </c>
      <c r="B13" s="72" t="s">
        <v>9</v>
      </c>
      <c r="C13" s="73" t="s">
        <v>489</v>
      </c>
      <c r="D13" s="73" t="s">
        <v>490</v>
      </c>
      <c r="E13" s="74">
        <v>50000</v>
      </c>
      <c r="F13" s="73" t="s">
        <v>1412</v>
      </c>
      <c r="G13" s="73" t="s">
        <v>1413</v>
      </c>
      <c r="H13" s="75">
        <v>12</v>
      </c>
      <c r="I13" s="110" t="s">
        <v>1405</v>
      </c>
      <c r="J13" s="110" t="s">
        <v>1406</v>
      </c>
      <c r="K13" s="111">
        <f t="shared" si="0"/>
        <v>91</v>
      </c>
      <c r="L13" s="112">
        <v>4.35</v>
      </c>
      <c r="M13" s="113">
        <f t="shared" si="1"/>
        <v>549.7916666666665</v>
      </c>
      <c r="N13" s="68" t="s">
        <v>1414</v>
      </c>
      <c r="R13" s="73" t="s">
        <v>489</v>
      </c>
      <c r="S13" s="73">
        <v>20200116</v>
      </c>
      <c r="T13" s="2" t="str">
        <f t="shared" si="2"/>
        <v>汤建华20200116</v>
      </c>
      <c r="U13" s="74">
        <v>50000</v>
      </c>
    </row>
    <row r="14" spans="1:21" s="2" customFormat="1" ht="24.75" customHeight="1">
      <c r="A14" s="71">
        <v>12</v>
      </c>
      <c r="B14" s="72" t="s">
        <v>9</v>
      </c>
      <c r="C14" s="73" t="s">
        <v>1138</v>
      </c>
      <c r="D14" s="73" t="s">
        <v>1415</v>
      </c>
      <c r="E14" s="74">
        <v>15000</v>
      </c>
      <c r="F14" s="73" t="s">
        <v>1416</v>
      </c>
      <c r="G14" s="73" t="s">
        <v>1417</v>
      </c>
      <c r="H14" s="75">
        <v>12</v>
      </c>
      <c r="I14" s="110" t="s">
        <v>1405</v>
      </c>
      <c r="J14" s="110" t="s">
        <v>1406</v>
      </c>
      <c r="K14" s="111">
        <f t="shared" si="0"/>
        <v>91</v>
      </c>
      <c r="L14" s="112">
        <v>4.35</v>
      </c>
      <c r="M14" s="113">
        <f t="shared" si="1"/>
        <v>164.93749999999997</v>
      </c>
      <c r="N14" s="68" t="s">
        <v>1414</v>
      </c>
      <c r="R14" s="73" t="s">
        <v>1138</v>
      </c>
      <c r="S14" s="73">
        <v>20200117</v>
      </c>
      <c r="T14" s="2" t="str">
        <f t="shared" si="2"/>
        <v>白祖付20200117</v>
      </c>
      <c r="U14" s="74">
        <v>15000</v>
      </c>
    </row>
    <row r="15" spans="1:21" s="2" customFormat="1" ht="24.75" customHeight="1">
      <c r="A15" s="71">
        <v>13</v>
      </c>
      <c r="B15" s="72" t="s">
        <v>9</v>
      </c>
      <c r="C15" s="73" t="s">
        <v>545</v>
      </c>
      <c r="D15" s="73" t="s">
        <v>546</v>
      </c>
      <c r="E15" s="74">
        <v>50000</v>
      </c>
      <c r="F15" s="73" t="s">
        <v>1418</v>
      </c>
      <c r="G15" s="73" t="s">
        <v>1419</v>
      </c>
      <c r="H15" s="72">
        <v>6</v>
      </c>
      <c r="I15" s="110" t="s">
        <v>1405</v>
      </c>
      <c r="J15" s="110" t="s">
        <v>1406</v>
      </c>
      <c r="K15" s="111">
        <f t="shared" si="0"/>
        <v>91</v>
      </c>
      <c r="L15" s="112">
        <v>4.35</v>
      </c>
      <c r="M15" s="113">
        <f t="shared" si="1"/>
        <v>549.7916666666665</v>
      </c>
      <c r="N15" s="68" t="s">
        <v>1414</v>
      </c>
      <c r="R15" s="73" t="s">
        <v>545</v>
      </c>
      <c r="S15" s="73">
        <v>20200602</v>
      </c>
      <c r="T15" s="2" t="str">
        <f t="shared" si="2"/>
        <v>代方波20200602</v>
      </c>
      <c r="U15" s="74">
        <v>50000</v>
      </c>
    </row>
    <row r="16" spans="1:21" s="2" customFormat="1" ht="24.75" customHeight="1">
      <c r="A16" s="71">
        <v>14</v>
      </c>
      <c r="B16" s="72" t="s">
        <v>9</v>
      </c>
      <c r="C16" s="73" t="s">
        <v>500</v>
      </c>
      <c r="D16" s="73" t="s">
        <v>501</v>
      </c>
      <c r="E16" s="73">
        <v>30000</v>
      </c>
      <c r="F16" s="73" t="s">
        <v>502</v>
      </c>
      <c r="G16" s="73" t="s">
        <v>503</v>
      </c>
      <c r="H16" s="75">
        <v>12</v>
      </c>
      <c r="I16" s="73" t="s">
        <v>1405</v>
      </c>
      <c r="J16" s="73" t="s">
        <v>503</v>
      </c>
      <c r="K16" s="111">
        <f t="shared" si="0"/>
        <v>79</v>
      </c>
      <c r="L16" s="73">
        <v>4.35</v>
      </c>
      <c r="M16" s="73">
        <f t="shared" si="1"/>
        <v>286.37499999999994</v>
      </c>
      <c r="N16" s="68" t="s">
        <v>1414</v>
      </c>
      <c r="R16" s="73" t="s">
        <v>500</v>
      </c>
      <c r="S16" s="73">
        <v>20190618</v>
      </c>
      <c r="T16" s="2" t="str">
        <f t="shared" si="2"/>
        <v>周建平20190618</v>
      </c>
      <c r="U16" s="73">
        <v>30000</v>
      </c>
    </row>
    <row r="17" spans="1:21" s="2" customFormat="1" ht="24.75" customHeight="1">
      <c r="A17" s="71">
        <v>15</v>
      </c>
      <c r="B17" s="72" t="s">
        <v>9</v>
      </c>
      <c r="C17" s="73" t="s">
        <v>505</v>
      </c>
      <c r="D17" s="73" t="s">
        <v>506</v>
      </c>
      <c r="E17" s="73">
        <v>30000</v>
      </c>
      <c r="F17" s="73" t="s">
        <v>502</v>
      </c>
      <c r="G17" s="73" t="s">
        <v>503</v>
      </c>
      <c r="H17" s="75">
        <v>12</v>
      </c>
      <c r="I17" s="73" t="s">
        <v>1405</v>
      </c>
      <c r="J17" s="73" t="s">
        <v>503</v>
      </c>
      <c r="K17" s="111">
        <f t="shared" si="0"/>
        <v>79</v>
      </c>
      <c r="L17" s="73">
        <v>4.35</v>
      </c>
      <c r="M17" s="73">
        <f t="shared" si="1"/>
        <v>286.37499999999994</v>
      </c>
      <c r="N17" s="68" t="s">
        <v>1414</v>
      </c>
      <c r="R17" s="73" t="s">
        <v>505</v>
      </c>
      <c r="S17" s="73">
        <v>20190618</v>
      </c>
      <c r="T17" s="2" t="str">
        <f t="shared" si="2"/>
        <v>唐群乐20190618</v>
      </c>
      <c r="U17" s="73">
        <v>30000</v>
      </c>
    </row>
    <row r="18" spans="1:21" s="2" customFormat="1" ht="24.75" customHeight="1">
      <c r="A18" s="71">
        <v>16</v>
      </c>
      <c r="B18" s="72" t="s">
        <v>9</v>
      </c>
      <c r="C18" s="73" t="s">
        <v>559</v>
      </c>
      <c r="D18" s="73" t="s">
        <v>560</v>
      </c>
      <c r="E18" s="73">
        <v>50000</v>
      </c>
      <c r="F18" s="73" t="s">
        <v>359</v>
      </c>
      <c r="G18" s="73" t="s">
        <v>366</v>
      </c>
      <c r="H18" s="75">
        <v>12</v>
      </c>
      <c r="I18" s="73" t="s">
        <v>1405</v>
      </c>
      <c r="J18" s="73" t="s">
        <v>366</v>
      </c>
      <c r="K18" s="111">
        <f t="shared" si="0"/>
        <v>44</v>
      </c>
      <c r="L18" s="73">
        <v>4.35</v>
      </c>
      <c r="M18" s="73">
        <f t="shared" si="1"/>
        <v>265.8333333333333</v>
      </c>
      <c r="N18" s="68" t="s">
        <v>1414</v>
      </c>
      <c r="R18" s="73" t="s">
        <v>559</v>
      </c>
      <c r="S18" s="73">
        <v>20190514</v>
      </c>
      <c r="T18" s="2" t="str">
        <f t="shared" si="2"/>
        <v>肖慎光20190514</v>
      </c>
      <c r="U18" s="73">
        <v>50000</v>
      </c>
    </row>
    <row r="19" spans="1:21" s="2" customFormat="1" ht="24.75" customHeight="1">
      <c r="A19" s="71">
        <v>17</v>
      </c>
      <c r="B19" s="72" t="s">
        <v>9</v>
      </c>
      <c r="C19" s="73" t="s">
        <v>518</v>
      </c>
      <c r="D19" s="73" t="s">
        <v>519</v>
      </c>
      <c r="E19" s="73">
        <v>30000</v>
      </c>
      <c r="F19" s="73" t="s">
        <v>520</v>
      </c>
      <c r="G19" s="73" t="s">
        <v>521</v>
      </c>
      <c r="H19" s="75">
        <v>12</v>
      </c>
      <c r="I19" s="73" t="s">
        <v>1405</v>
      </c>
      <c r="J19" s="73" t="s">
        <v>521</v>
      </c>
      <c r="K19" s="111">
        <f t="shared" si="0"/>
        <v>39</v>
      </c>
      <c r="L19" s="73">
        <v>4.35</v>
      </c>
      <c r="M19" s="73">
        <f t="shared" si="1"/>
        <v>141.375</v>
      </c>
      <c r="N19" s="68" t="s">
        <v>1414</v>
      </c>
      <c r="R19" s="73" t="s">
        <v>518</v>
      </c>
      <c r="S19" s="73">
        <v>20190509</v>
      </c>
      <c r="T19" s="2" t="str">
        <f t="shared" si="2"/>
        <v>陈建敏20190509</v>
      </c>
      <c r="U19" s="73">
        <v>30000</v>
      </c>
    </row>
    <row r="20" spans="1:21" s="2" customFormat="1" ht="24.75" customHeight="1">
      <c r="A20" s="71">
        <v>18</v>
      </c>
      <c r="B20" s="72" t="s">
        <v>9</v>
      </c>
      <c r="C20" s="73" t="s">
        <v>513</v>
      </c>
      <c r="D20" s="73" t="s">
        <v>514</v>
      </c>
      <c r="E20" s="73">
        <v>30000</v>
      </c>
      <c r="F20" s="73" t="s">
        <v>515</v>
      </c>
      <c r="G20" s="73" t="s">
        <v>516</v>
      </c>
      <c r="H20" s="75">
        <v>12</v>
      </c>
      <c r="I20" s="73" t="s">
        <v>1405</v>
      </c>
      <c r="J20" s="73" t="s">
        <v>516</v>
      </c>
      <c r="K20" s="111">
        <f t="shared" si="0"/>
        <v>58</v>
      </c>
      <c r="L20" s="73">
        <v>4.35</v>
      </c>
      <c r="M20" s="73">
        <f t="shared" si="1"/>
        <v>210.24999999999997</v>
      </c>
      <c r="N20" s="68" t="s">
        <v>1414</v>
      </c>
      <c r="R20" s="73" t="s">
        <v>513</v>
      </c>
      <c r="S20" s="73">
        <v>20190528</v>
      </c>
      <c r="T20" s="2" t="str">
        <f t="shared" si="2"/>
        <v>张辉20190528</v>
      </c>
      <c r="U20" s="73">
        <v>30000</v>
      </c>
    </row>
    <row r="21" spans="1:21" s="2" customFormat="1" ht="24.75" customHeight="1">
      <c r="A21" s="71">
        <v>19</v>
      </c>
      <c r="B21" s="76" t="s">
        <v>8</v>
      </c>
      <c r="C21" s="76" t="s">
        <v>132</v>
      </c>
      <c r="D21" s="77" t="s">
        <v>133</v>
      </c>
      <c r="E21" s="78">
        <v>50000</v>
      </c>
      <c r="F21" s="79">
        <v>43605</v>
      </c>
      <c r="G21" s="79">
        <v>43971</v>
      </c>
      <c r="H21" s="75">
        <v>12</v>
      </c>
      <c r="I21" s="79">
        <v>43922</v>
      </c>
      <c r="J21" s="79">
        <v>43971</v>
      </c>
      <c r="K21" s="111">
        <f t="shared" si="0"/>
        <v>50</v>
      </c>
      <c r="L21" s="114">
        <v>4.35</v>
      </c>
      <c r="M21" s="115">
        <f aca="true" t="shared" si="3" ref="M21:M26">E21*L21/100/365*K21</f>
        <v>297.945205479452</v>
      </c>
      <c r="N21" s="68" t="s">
        <v>1420</v>
      </c>
      <c r="R21" s="76" t="s">
        <v>132</v>
      </c>
      <c r="S21" s="73">
        <v>20190520</v>
      </c>
      <c r="T21" s="2" t="str">
        <f t="shared" si="2"/>
        <v>曹建军20190520</v>
      </c>
      <c r="U21" s="78">
        <v>50000</v>
      </c>
    </row>
    <row r="22" spans="1:21" s="2" customFormat="1" ht="24.75" customHeight="1">
      <c r="A22" s="71">
        <v>20</v>
      </c>
      <c r="B22" s="76" t="s">
        <v>8</v>
      </c>
      <c r="C22" s="76" t="s">
        <v>138</v>
      </c>
      <c r="D22" s="77" t="s">
        <v>139</v>
      </c>
      <c r="E22" s="78">
        <v>50000</v>
      </c>
      <c r="F22" s="79">
        <v>43700</v>
      </c>
      <c r="G22" s="79">
        <v>44058</v>
      </c>
      <c r="H22" s="75">
        <v>12</v>
      </c>
      <c r="I22" s="79">
        <v>43922</v>
      </c>
      <c r="J22" s="79">
        <v>44012</v>
      </c>
      <c r="K22" s="111">
        <f t="shared" si="0"/>
        <v>91</v>
      </c>
      <c r="L22" s="114">
        <v>4.35</v>
      </c>
      <c r="M22" s="115">
        <f t="shared" si="3"/>
        <v>542.2602739726026</v>
      </c>
      <c r="N22" s="68" t="s">
        <v>1420</v>
      </c>
      <c r="R22" s="76" t="s">
        <v>138</v>
      </c>
      <c r="S22" s="73">
        <v>20190823</v>
      </c>
      <c r="T22" s="2" t="str">
        <f t="shared" si="2"/>
        <v>段海军20190823</v>
      </c>
      <c r="U22" s="78">
        <v>50000</v>
      </c>
    </row>
    <row r="23" spans="1:21" s="2" customFormat="1" ht="24.75" customHeight="1">
      <c r="A23" s="71">
        <v>21</v>
      </c>
      <c r="B23" s="76" t="s">
        <v>8</v>
      </c>
      <c r="C23" s="76" t="s">
        <v>156</v>
      </c>
      <c r="D23" s="77" t="s">
        <v>157</v>
      </c>
      <c r="E23" s="78">
        <v>40000</v>
      </c>
      <c r="F23" s="79">
        <v>43737</v>
      </c>
      <c r="G23" s="79">
        <v>44094</v>
      </c>
      <c r="H23" s="75">
        <v>12</v>
      </c>
      <c r="I23" s="79">
        <v>43922</v>
      </c>
      <c r="J23" s="79">
        <v>44012</v>
      </c>
      <c r="K23" s="111">
        <f t="shared" si="0"/>
        <v>91</v>
      </c>
      <c r="L23" s="114">
        <v>4.35</v>
      </c>
      <c r="M23" s="115">
        <f t="shared" si="3"/>
        <v>433.80821917808225</v>
      </c>
      <c r="N23" s="68" t="s">
        <v>1420</v>
      </c>
      <c r="R23" s="76" t="s">
        <v>156</v>
      </c>
      <c r="S23" s="73">
        <v>20190929</v>
      </c>
      <c r="T23" s="2" t="str">
        <f t="shared" si="2"/>
        <v>李建保20190929</v>
      </c>
      <c r="U23" s="78">
        <v>40000</v>
      </c>
    </row>
    <row r="24" spans="1:21" s="2" customFormat="1" ht="24.75" customHeight="1">
      <c r="A24" s="71">
        <v>22</v>
      </c>
      <c r="B24" s="76" t="s">
        <v>8</v>
      </c>
      <c r="C24" s="76" t="s">
        <v>1421</v>
      </c>
      <c r="D24" s="202" t="s">
        <v>1422</v>
      </c>
      <c r="E24" s="78">
        <v>30000</v>
      </c>
      <c r="F24" s="80">
        <v>43899</v>
      </c>
      <c r="G24" s="79">
        <v>44264</v>
      </c>
      <c r="H24" s="75">
        <v>12</v>
      </c>
      <c r="I24" s="79">
        <v>43922</v>
      </c>
      <c r="J24" s="79">
        <v>44012</v>
      </c>
      <c r="K24" s="111">
        <f t="shared" si="0"/>
        <v>91</v>
      </c>
      <c r="L24" s="116">
        <v>4.35</v>
      </c>
      <c r="M24" s="115">
        <f t="shared" si="3"/>
        <v>325.3561643835616</v>
      </c>
      <c r="N24" s="68" t="s">
        <v>1420</v>
      </c>
      <c r="R24" s="76" t="s">
        <v>1421</v>
      </c>
      <c r="S24" s="73">
        <v>20200309</v>
      </c>
      <c r="T24" s="2" t="str">
        <f t="shared" si="2"/>
        <v>李朝阳20200309</v>
      </c>
      <c r="U24" s="78">
        <v>30000</v>
      </c>
    </row>
    <row r="25" spans="1:21" s="2" customFormat="1" ht="24.75" customHeight="1">
      <c r="A25" s="71">
        <v>23</v>
      </c>
      <c r="B25" s="76" t="s">
        <v>8</v>
      </c>
      <c r="C25" s="76" t="s">
        <v>1423</v>
      </c>
      <c r="D25" s="202" t="s">
        <v>1424</v>
      </c>
      <c r="E25" s="78">
        <v>30000</v>
      </c>
      <c r="F25" s="79">
        <v>43899</v>
      </c>
      <c r="G25" s="79">
        <v>44264</v>
      </c>
      <c r="H25" s="75">
        <v>12</v>
      </c>
      <c r="I25" s="79">
        <v>43922</v>
      </c>
      <c r="J25" s="79">
        <v>44012</v>
      </c>
      <c r="K25" s="111">
        <f t="shared" si="0"/>
        <v>91</v>
      </c>
      <c r="L25" s="116">
        <v>4.35</v>
      </c>
      <c r="M25" s="115">
        <f t="shared" si="3"/>
        <v>325.3561643835616</v>
      </c>
      <c r="N25" s="68" t="s">
        <v>1420</v>
      </c>
      <c r="R25" s="76" t="s">
        <v>1423</v>
      </c>
      <c r="S25" s="73">
        <v>20200309</v>
      </c>
      <c r="T25" s="2" t="str">
        <f t="shared" si="2"/>
        <v>段有良20200309</v>
      </c>
      <c r="U25" s="78">
        <v>30000</v>
      </c>
    </row>
    <row r="26" spans="1:21" s="2" customFormat="1" ht="24.75" customHeight="1">
      <c r="A26" s="71">
        <v>24</v>
      </c>
      <c r="B26" s="76" t="s">
        <v>8</v>
      </c>
      <c r="C26" s="76" t="s">
        <v>132</v>
      </c>
      <c r="D26" s="77" t="s">
        <v>133</v>
      </c>
      <c r="E26" s="78">
        <v>50000</v>
      </c>
      <c r="F26" s="79">
        <v>43973</v>
      </c>
      <c r="G26" s="79">
        <v>44338</v>
      </c>
      <c r="H26" s="75">
        <v>12</v>
      </c>
      <c r="I26" s="79">
        <v>43973</v>
      </c>
      <c r="J26" s="79">
        <v>44012</v>
      </c>
      <c r="K26" s="111">
        <f t="shared" si="0"/>
        <v>40</v>
      </c>
      <c r="L26" s="114">
        <v>4.35</v>
      </c>
      <c r="M26" s="115">
        <f t="shared" si="3"/>
        <v>238.35616438356158</v>
      </c>
      <c r="N26" s="68" t="s">
        <v>1420</v>
      </c>
      <c r="R26" s="76" t="s">
        <v>132</v>
      </c>
      <c r="S26" s="73">
        <v>20200522</v>
      </c>
      <c r="T26" s="2" t="str">
        <f t="shared" si="2"/>
        <v>曹建军20200522</v>
      </c>
      <c r="U26" s="78">
        <v>50000</v>
      </c>
    </row>
    <row r="27" spans="1:21" s="2" customFormat="1" ht="24.75" customHeight="1">
      <c r="A27" s="71">
        <v>25</v>
      </c>
      <c r="B27" s="81" t="s">
        <v>1425</v>
      </c>
      <c r="C27" s="81" t="s">
        <v>323</v>
      </c>
      <c r="D27" s="81" t="s">
        <v>324</v>
      </c>
      <c r="E27" s="82">
        <v>40000</v>
      </c>
      <c r="F27" s="83">
        <v>43496</v>
      </c>
      <c r="G27" s="83">
        <v>44227</v>
      </c>
      <c r="H27" s="75">
        <v>24</v>
      </c>
      <c r="I27" s="117">
        <v>43922</v>
      </c>
      <c r="J27" s="117">
        <v>44012</v>
      </c>
      <c r="K27" s="111">
        <f t="shared" si="0"/>
        <v>91</v>
      </c>
      <c r="L27" s="118">
        <v>4.75</v>
      </c>
      <c r="M27" s="119">
        <f aca="true" t="shared" si="4" ref="M27:M90">E27*K27*L27/36000</f>
        <v>480.27777777777777</v>
      </c>
      <c r="N27" s="68" t="s">
        <v>1426</v>
      </c>
      <c r="R27" s="81" t="s">
        <v>323</v>
      </c>
      <c r="S27" s="73">
        <v>20190131</v>
      </c>
      <c r="T27" s="2" t="str">
        <f t="shared" si="2"/>
        <v>邹常忠20190131</v>
      </c>
      <c r="U27" s="82">
        <v>40000</v>
      </c>
    </row>
    <row r="28" spans="1:21" s="2" customFormat="1" ht="24.75" customHeight="1">
      <c r="A28" s="71">
        <v>26</v>
      </c>
      <c r="B28" s="81" t="s">
        <v>1425</v>
      </c>
      <c r="C28" s="84" t="s">
        <v>328</v>
      </c>
      <c r="D28" s="85" t="s">
        <v>329</v>
      </c>
      <c r="E28" s="86">
        <v>50000</v>
      </c>
      <c r="F28" s="87">
        <v>43496</v>
      </c>
      <c r="G28" s="87">
        <v>44227</v>
      </c>
      <c r="H28" s="75">
        <v>24</v>
      </c>
      <c r="I28" s="117">
        <v>43922</v>
      </c>
      <c r="J28" s="117">
        <v>44012</v>
      </c>
      <c r="K28" s="111">
        <f t="shared" si="0"/>
        <v>91</v>
      </c>
      <c r="L28" s="120">
        <v>4.75</v>
      </c>
      <c r="M28" s="119">
        <f t="shared" si="4"/>
        <v>600.3472222222222</v>
      </c>
      <c r="N28" s="68" t="s">
        <v>1426</v>
      </c>
      <c r="R28" s="84" t="s">
        <v>328</v>
      </c>
      <c r="S28" s="73">
        <v>20190131</v>
      </c>
      <c r="T28" s="2" t="str">
        <f t="shared" si="2"/>
        <v>宋先伟20190131</v>
      </c>
      <c r="U28" s="86">
        <v>50000</v>
      </c>
    </row>
    <row r="29" spans="1:21" s="2" customFormat="1" ht="24.75" customHeight="1">
      <c r="A29" s="71">
        <v>27</v>
      </c>
      <c r="B29" s="81" t="s">
        <v>1425</v>
      </c>
      <c r="C29" s="81" t="s">
        <v>337</v>
      </c>
      <c r="D29" s="81" t="s">
        <v>338</v>
      </c>
      <c r="E29" s="82">
        <v>30000</v>
      </c>
      <c r="F29" s="83">
        <v>43498</v>
      </c>
      <c r="G29" s="83">
        <v>44167</v>
      </c>
      <c r="H29" s="75">
        <v>22</v>
      </c>
      <c r="I29" s="117">
        <v>43922</v>
      </c>
      <c r="J29" s="117">
        <v>44012</v>
      </c>
      <c r="K29" s="111">
        <f t="shared" si="0"/>
        <v>91</v>
      </c>
      <c r="L29" s="118">
        <v>4.75</v>
      </c>
      <c r="M29" s="119">
        <f t="shared" si="4"/>
        <v>360.2083333333333</v>
      </c>
      <c r="N29" s="68" t="s">
        <v>1426</v>
      </c>
      <c r="R29" s="81" t="s">
        <v>337</v>
      </c>
      <c r="S29" s="73">
        <v>20190202</v>
      </c>
      <c r="T29" s="2" t="str">
        <f t="shared" si="2"/>
        <v>白铁枚20190202</v>
      </c>
      <c r="U29" s="82">
        <v>30000</v>
      </c>
    </row>
    <row r="30" spans="1:21" s="2" customFormat="1" ht="24.75" customHeight="1">
      <c r="A30" s="71">
        <v>28</v>
      </c>
      <c r="B30" s="81" t="s">
        <v>1425</v>
      </c>
      <c r="C30" s="81" t="s">
        <v>372</v>
      </c>
      <c r="D30" s="81" t="s">
        <v>373</v>
      </c>
      <c r="E30" s="82">
        <v>50000</v>
      </c>
      <c r="F30" s="88">
        <v>43654</v>
      </c>
      <c r="G30" s="88">
        <v>44019</v>
      </c>
      <c r="H30" s="75">
        <v>12</v>
      </c>
      <c r="I30" s="117">
        <v>43922</v>
      </c>
      <c r="J30" s="117">
        <v>44012</v>
      </c>
      <c r="K30" s="111">
        <f t="shared" si="0"/>
        <v>91</v>
      </c>
      <c r="L30" s="118">
        <v>4.35</v>
      </c>
      <c r="M30" s="119">
        <f t="shared" si="4"/>
        <v>549.7916666666666</v>
      </c>
      <c r="N30" s="68" t="s">
        <v>1426</v>
      </c>
      <c r="R30" s="81" t="s">
        <v>372</v>
      </c>
      <c r="S30" s="73">
        <v>20190708</v>
      </c>
      <c r="T30" s="2" t="str">
        <f t="shared" si="2"/>
        <v>陈五良20190708</v>
      </c>
      <c r="U30" s="82">
        <v>50000</v>
      </c>
    </row>
    <row r="31" spans="1:21" s="2" customFormat="1" ht="24.75" customHeight="1">
      <c r="A31" s="71">
        <v>29</v>
      </c>
      <c r="B31" s="81" t="s">
        <v>1425</v>
      </c>
      <c r="C31" s="81" t="s">
        <v>376</v>
      </c>
      <c r="D31" s="81" t="s">
        <v>377</v>
      </c>
      <c r="E31" s="82">
        <v>50000</v>
      </c>
      <c r="F31" s="88">
        <v>43654</v>
      </c>
      <c r="G31" s="88">
        <v>44019</v>
      </c>
      <c r="H31" s="75">
        <v>12</v>
      </c>
      <c r="I31" s="117">
        <v>43922</v>
      </c>
      <c r="J31" s="117">
        <v>44012</v>
      </c>
      <c r="K31" s="111">
        <f t="shared" si="0"/>
        <v>91</v>
      </c>
      <c r="L31" s="118">
        <v>4.35</v>
      </c>
      <c r="M31" s="119">
        <f t="shared" si="4"/>
        <v>549.7916666666666</v>
      </c>
      <c r="N31" s="68" t="s">
        <v>1426</v>
      </c>
      <c r="R31" s="81" t="s">
        <v>376</v>
      </c>
      <c r="S31" s="73">
        <v>20190708</v>
      </c>
      <c r="T31" s="2" t="str">
        <f t="shared" si="2"/>
        <v>江炎姣20190708</v>
      </c>
      <c r="U31" s="82">
        <v>50000</v>
      </c>
    </row>
    <row r="32" spans="1:21" s="2" customFormat="1" ht="24.75" customHeight="1">
      <c r="A32" s="71">
        <v>30</v>
      </c>
      <c r="B32" s="81" t="s">
        <v>1425</v>
      </c>
      <c r="C32" s="81" t="s">
        <v>379</v>
      </c>
      <c r="D32" s="81" t="s">
        <v>380</v>
      </c>
      <c r="E32" s="82">
        <v>50000</v>
      </c>
      <c r="F32" s="83">
        <v>43654</v>
      </c>
      <c r="G32" s="83">
        <v>44019</v>
      </c>
      <c r="H32" s="75">
        <v>12</v>
      </c>
      <c r="I32" s="117">
        <v>43922</v>
      </c>
      <c r="J32" s="117">
        <v>44012</v>
      </c>
      <c r="K32" s="111">
        <f t="shared" si="0"/>
        <v>91</v>
      </c>
      <c r="L32" s="118">
        <v>4.35</v>
      </c>
      <c r="M32" s="119">
        <f t="shared" si="4"/>
        <v>549.7916666666666</v>
      </c>
      <c r="N32" s="68" t="s">
        <v>1426</v>
      </c>
      <c r="R32" s="81" t="s">
        <v>379</v>
      </c>
      <c r="S32" s="73">
        <v>20190708</v>
      </c>
      <c r="T32" s="2" t="str">
        <f t="shared" si="2"/>
        <v>袁旺平20190708</v>
      </c>
      <c r="U32" s="82">
        <v>50000</v>
      </c>
    </row>
    <row r="33" spans="1:21" s="2" customFormat="1" ht="24.75" customHeight="1">
      <c r="A33" s="71">
        <v>31</v>
      </c>
      <c r="B33" s="81" t="s">
        <v>1425</v>
      </c>
      <c r="C33" s="81" t="s">
        <v>381</v>
      </c>
      <c r="D33" s="81" t="s">
        <v>382</v>
      </c>
      <c r="E33" s="82">
        <v>10000</v>
      </c>
      <c r="F33" s="83">
        <v>43655</v>
      </c>
      <c r="G33" s="83">
        <v>44020</v>
      </c>
      <c r="H33" s="75">
        <v>12</v>
      </c>
      <c r="I33" s="117">
        <v>43922</v>
      </c>
      <c r="J33" s="117">
        <v>44012</v>
      </c>
      <c r="K33" s="111">
        <f t="shared" si="0"/>
        <v>91</v>
      </c>
      <c r="L33" s="118">
        <v>4.35</v>
      </c>
      <c r="M33" s="119">
        <f t="shared" si="4"/>
        <v>109.95833333333331</v>
      </c>
      <c r="N33" s="68" t="s">
        <v>1426</v>
      </c>
      <c r="R33" s="81" t="s">
        <v>381</v>
      </c>
      <c r="S33" s="73">
        <v>20190709</v>
      </c>
      <c r="T33" s="2" t="str">
        <f t="shared" si="2"/>
        <v>方再稀20190709</v>
      </c>
      <c r="U33" s="82">
        <v>10000</v>
      </c>
    </row>
    <row r="34" spans="1:21" s="2" customFormat="1" ht="24.75" customHeight="1">
      <c r="A34" s="71">
        <v>32</v>
      </c>
      <c r="B34" s="81" t="s">
        <v>1425</v>
      </c>
      <c r="C34" s="81" t="s">
        <v>385</v>
      </c>
      <c r="D34" s="81" t="s">
        <v>386</v>
      </c>
      <c r="E34" s="82">
        <v>50000</v>
      </c>
      <c r="F34" s="83">
        <v>43655</v>
      </c>
      <c r="G34" s="83">
        <v>44020</v>
      </c>
      <c r="H34" s="75">
        <v>12</v>
      </c>
      <c r="I34" s="117">
        <v>43922</v>
      </c>
      <c r="J34" s="117">
        <v>44012</v>
      </c>
      <c r="K34" s="111">
        <f t="shared" si="0"/>
        <v>91</v>
      </c>
      <c r="L34" s="118">
        <v>4.35</v>
      </c>
      <c r="M34" s="119">
        <f t="shared" si="4"/>
        <v>549.7916666666666</v>
      </c>
      <c r="N34" s="68" t="s">
        <v>1426</v>
      </c>
      <c r="R34" s="81" t="s">
        <v>385</v>
      </c>
      <c r="S34" s="73">
        <v>20190709</v>
      </c>
      <c r="T34" s="2" t="str">
        <f t="shared" si="2"/>
        <v>陆升从20190709</v>
      </c>
      <c r="U34" s="82">
        <v>50000</v>
      </c>
    </row>
    <row r="35" spans="1:21" s="2" customFormat="1" ht="24.75" customHeight="1">
      <c r="A35" s="71">
        <v>33</v>
      </c>
      <c r="B35" s="81" t="s">
        <v>1425</v>
      </c>
      <c r="C35" s="84" t="s">
        <v>389</v>
      </c>
      <c r="D35" s="85" t="s">
        <v>390</v>
      </c>
      <c r="E35" s="86">
        <v>50000</v>
      </c>
      <c r="F35" s="87">
        <v>43656</v>
      </c>
      <c r="G35" s="87">
        <v>44021</v>
      </c>
      <c r="H35" s="75">
        <v>12</v>
      </c>
      <c r="I35" s="117">
        <v>43922</v>
      </c>
      <c r="J35" s="117">
        <v>44012</v>
      </c>
      <c r="K35" s="111">
        <f t="shared" si="0"/>
        <v>91</v>
      </c>
      <c r="L35" s="120">
        <v>4.35</v>
      </c>
      <c r="M35" s="119">
        <f t="shared" si="4"/>
        <v>549.7916666666666</v>
      </c>
      <c r="N35" s="68" t="s">
        <v>1426</v>
      </c>
      <c r="R35" s="84" t="s">
        <v>389</v>
      </c>
      <c r="S35" s="73">
        <v>20190710</v>
      </c>
      <c r="T35" s="2" t="str">
        <f t="shared" si="2"/>
        <v>许岳军20190710</v>
      </c>
      <c r="U35" s="86">
        <v>50000</v>
      </c>
    </row>
    <row r="36" spans="1:21" s="2" customFormat="1" ht="24.75" customHeight="1">
      <c r="A36" s="71">
        <v>34</v>
      </c>
      <c r="B36" s="81" t="s">
        <v>1425</v>
      </c>
      <c r="C36" s="84" t="s">
        <v>394</v>
      </c>
      <c r="D36" s="85" t="s">
        <v>395</v>
      </c>
      <c r="E36" s="86">
        <v>50000</v>
      </c>
      <c r="F36" s="87">
        <v>43656</v>
      </c>
      <c r="G36" s="87">
        <v>44021</v>
      </c>
      <c r="H36" s="75">
        <v>12</v>
      </c>
      <c r="I36" s="117">
        <v>43922</v>
      </c>
      <c r="J36" s="117">
        <v>44012</v>
      </c>
      <c r="K36" s="111">
        <f t="shared" si="0"/>
        <v>91</v>
      </c>
      <c r="L36" s="120">
        <v>4.35</v>
      </c>
      <c r="M36" s="119">
        <f t="shared" si="4"/>
        <v>549.7916666666666</v>
      </c>
      <c r="N36" s="68" t="s">
        <v>1426</v>
      </c>
      <c r="R36" s="84" t="s">
        <v>394</v>
      </c>
      <c r="S36" s="73">
        <v>20190710</v>
      </c>
      <c r="T36" s="2" t="str">
        <f t="shared" si="2"/>
        <v>董昌纯20190710</v>
      </c>
      <c r="U36" s="86">
        <v>50000</v>
      </c>
    </row>
    <row r="37" spans="1:21" s="2" customFormat="1" ht="24.75" customHeight="1">
      <c r="A37" s="71">
        <v>35</v>
      </c>
      <c r="B37" s="81" t="s">
        <v>1425</v>
      </c>
      <c r="C37" s="89" t="s">
        <v>398</v>
      </c>
      <c r="D37" s="89" t="s">
        <v>399</v>
      </c>
      <c r="E37" s="90">
        <v>50000</v>
      </c>
      <c r="F37" s="91">
        <v>43657</v>
      </c>
      <c r="G37" s="91">
        <v>44022</v>
      </c>
      <c r="H37" s="75">
        <v>12</v>
      </c>
      <c r="I37" s="117">
        <v>43922</v>
      </c>
      <c r="J37" s="117">
        <v>44012</v>
      </c>
      <c r="K37" s="111">
        <f t="shared" si="0"/>
        <v>91</v>
      </c>
      <c r="L37" s="121">
        <v>4.35</v>
      </c>
      <c r="M37" s="119">
        <f t="shared" si="4"/>
        <v>549.7916666666666</v>
      </c>
      <c r="N37" s="68" t="s">
        <v>1426</v>
      </c>
      <c r="R37" s="89" t="s">
        <v>398</v>
      </c>
      <c r="S37" s="73">
        <v>20190711</v>
      </c>
      <c r="T37" s="2" t="str">
        <f t="shared" si="2"/>
        <v>谢四红20190711</v>
      </c>
      <c r="U37" s="90">
        <v>50000</v>
      </c>
    </row>
    <row r="38" spans="1:21" s="2" customFormat="1" ht="24.75" customHeight="1">
      <c r="A38" s="71">
        <v>36</v>
      </c>
      <c r="B38" s="81" t="s">
        <v>1425</v>
      </c>
      <c r="C38" s="81" t="s">
        <v>403</v>
      </c>
      <c r="D38" s="81" t="s">
        <v>404</v>
      </c>
      <c r="E38" s="82">
        <v>50000</v>
      </c>
      <c r="F38" s="83">
        <v>43657</v>
      </c>
      <c r="G38" s="83">
        <v>44022</v>
      </c>
      <c r="H38" s="75">
        <v>12</v>
      </c>
      <c r="I38" s="117">
        <v>43922</v>
      </c>
      <c r="J38" s="117">
        <v>44012</v>
      </c>
      <c r="K38" s="111">
        <f t="shared" si="0"/>
        <v>91</v>
      </c>
      <c r="L38" s="118">
        <v>4.35</v>
      </c>
      <c r="M38" s="119">
        <f t="shared" si="4"/>
        <v>549.7916666666666</v>
      </c>
      <c r="N38" s="68" t="s">
        <v>1426</v>
      </c>
      <c r="R38" s="81" t="s">
        <v>403</v>
      </c>
      <c r="S38" s="73">
        <v>20190711</v>
      </c>
      <c r="T38" s="2" t="str">
        <f t="shared" si="2"/>
        <v>魏金山20190711</v>
      </c>
      <c r="U38" s="82">
        <v>50000</v>
      </c>
    </row>
    <row r="39" spans="1:21" s="2" customFormat="1" ht="24.75" customHeight="1">
      <c r="A39" s="71">
        <v>37</v>
      </c>
      <c r="B39" s="81" t="s">
        <v>1425</v>
      </c>
      <c r="C39" s="84" t="s">
        <v>407</v>
      </c>
      <c r="D39" s="85" t="s">
        <v>408</v>
      </c>
      <c r="E39" s="86">
        <v>30000</v>
      </c>
      <c r="F39" s="92">
        <v>43661</v>
      </c>
      <c r="G39" s="92">
        <v>44026</v>
      </c>
      <c r="H39" s="75">
        <v>12</v>
      </c>
      <c r="I39" s="117">
        <v>43922</v>
      </c>
      <c r="J39" s="117">
        <v>44012</v>
      </c>
      <c r="K39" s="111">
        <f t="shared" si="0"/>
        <v>91</v>
      </c>
      <c r="L39" s="120">
        <v>4.35</v>
      </c>
      <c r="M39" s="119">
        <f t="shared" si="4"/>
        <v>329.87499999999994</v>
      </c>
      <c r="N39" s="68" t="s">
        <v>1426</v>
      </c>
      <c r="R39" s="84" t="s">
        <v>407</v>
      </c>
      <c r="S39" s="73">
        <v>20190715</v>
      </c>
      <c r="T39" s="2" t="str">
        <f t="shared" si="2"/>
        <v>夏小君20190715</v>
      </c>
      <c r="U39" s="86">
        <v>30000</v>
      </c>
    </row>
    <row r="40" spans="1:21" s="2" customFormat="1" ht="24.75" customHeight="1">
      <c r="A40" s="71">
        <v>38</v>
      </c>
      <c r="B40" s="81" t="s">
        <v>1425</v>
      </c>
      <c r="C40" s="89" t="s">
        <v>412</v>
      </c>
      <c r="D40" s="89" t="s">
        <v>413</v>
      </c>
      <c r="E40" s="90">
        <v>50000</v>
      </c>
      <c r="F40" s="93">
        <v>43661</v>
      </c>
      <c r="G40" s="93">
        <v>44026</v>
      </c>
      <c r="H40" s="75">
        <v>12</v>
      </c>
      <c r="I40" s="117">
        <v>43922</v>
      </c>
      <c r="J40" s="117">
        <v>44012</v>
      </c>
      <c r="K40" s="111">
        <f t="shared" si="0"/>
        <v>91</v>
      </c>
      <c r="L40" s="121">
        <v>4.35</v>
      </c>
      <c r="M40" s="119">
        <f t="shared" si="4"/>
        <v>549.7916666666666</v>
      </c>
      <c r="N40" s="68" t="s">
        <v>1426</v>
      </c>
      <c r="R40" s="89" t="s">
        <v>412</v>
      </c>
      <c r="S40" s="73">
        <v>20190715</v>
      </c>
      <c r="T40" s="2" t="str">
        <f t="shared" si="2"/>
        <v>李国庆20190715</v>
      </c>
      <c r="U40" s="90">
        <v>50000</v>
      </c>
    </row>
    <row r="41" spans="1:21" s="2" customFormat="1" ht="24.75" customHeight="1">
      <c r="A41" s="71">
        <v>39</v>
      </c>
      <c r="B41" s="81" t="s">
        <v>1425</v>
      </c>
      <c r="C41" s="89" t="s">
        <v>416</v>
      </c>
      <c r="D41" s="89" t="s">
        <v>417</v>
      </c>
      <c r="E41" s="90">
        <v>50000</v>
      </c>
      <c r="F41" s="93">
        <v>43662</v>
      </c>
      <c r="G41" s="93">
        <v>44027</v>
      </c>
      <c r="H41" s="75">
        <v>12</v>
      </c>
      <c r="I41" s="117">
        <v>43922</v>
      </c>
      <c r="J41" s="117">
        <v>44012</v>
      </c>
      <c r="K41" s="111">
        <f t="shared" si="0"/>
        <v>91</v>
      </c>
      <c r="L41" s="121">
        <v>4.35</v>
      </c>
      <c r="M41" s="119">
        <f t="shared" si="4"/>
        <v>549.7916666666666</v>
      </c>
      <c r="N41" s="68" t="s">
        <v>1426</v>
      </c>
      <c r="R41" s="89" t="s">
        <v>416</v>
      </c>
      <c r="S41" s="73">
        <v>20190716</v>
      </c>
      <c r="T41" s="2" t="str">
        <f t="shared" si="2"/>
        <v>苏绪华20190716</v>
      </c>
      <c r="U41" s="90">
        <v>50000</v>
      </c>
    </row>
    <row r="42" spans="1:21" s="2" customFormat="1" ht="24.75" customHeight="1">
      <c r="A42" s="71">
        <v>40</v>
      </c>
      <c r="B42" s="81" t="s">
        <v>1425</v>
      </c>
      <c r="C42" s="84" t="s">
        <v>420</v>
      </c>
      <c r="D42" s="85" t="s">
        <v>421</v>
      </c>
      <c r="E42" s="86">
        <v>50000</v>
      </c>
      <c r="F42" s="92">
        <v>43663</v>
      </c>
      <c r="G42" s="92">
        <v>44028</v>
      </c>
      <c r="H42" s="75">
        <v>12</v>
      </c>
      <c r="I42" s="117">
        <v>43922</v>
      </c>
      <c r="J42" s="117">
        <v>44012</v>
      </c>
      <c r="K42" s="111">
        <f t="shared" si="0"/>
        <v>91</v>
      </c>
      <c r="L42" s="120">
        <v>4.35</v>
      </c>
      <c r="M42" s="119">
        <f t="shared" si="4"/>
        <v>549.7916666666666</v>
      </c>
      <c r="N42" s="68" t="s">
        <v>1426</v>
      </c>
      <c r="R42" s="84" t="s">
        <v>420</v>
      </c>
      <c r="S42" s="73">
        <v>20190717</v>
      </c>
      <c r="T42" s="2" t="str">
        <f t="shared" si="2"/>
        <v>魏新才20190717</v>
      </c>
      <c r="U42" s="86">
        <v>50000</v>
      </c>
    </row>
    <row r="43" spans="1:21" s="2" customFormat="1" ht="24.75" customHeight="1">
      <c r="A43" s="71">
        <v>41</v>
      </c>
      <c r="B43" s="81" t="s">
        <v>1425</v>
      </c>
      <c r="C43" s="84" t="s">
        <v>425</v>
      </c>
      <c r="D43" s="85" t="s">
        <v>426</v>
      </c>
      <c r="E43" s="86">
        <v>50000</v>
      </c>
      <c r="F43" s="92">
        <v>43663</v>
      </c>
      <c r="G43" s="92">
        <v>44028</v>
      </c>
      <c r="H43" s="75">
        <v>12</v>
      </c>
      <c r="I43" s="117">
        <v>43922</v>
      </c>
      <c r="J43" s="117">
        <v>44012</v>
      </c>
      <c r="K43" s="111">
        <f t="shared" si="0"/>
        <v>91</v>
      </c>
      <c r="L43" s="120">
        <v>4.35</v>
      </c>
      <c r="M43" s="119">
        <f t="shared" si="4"/>
        <v>549.7916666666666</v>
      </c>
      <c r="N43" s="68" t="s">
        <v>1426</v>
      </c>
      <c r="R43" s="84" t="s">
        <v>425</v>
      </c>
      <c r="S43" s="73">
        <v>20190717</v>
      </c>
      <c r="T43" s="2" t="str">
        <f t="shared" si="2"/>
        <v>李国祥20190717</v>
      </c>
      <c r="U43" s="86">
        <v>50000</v>
      </c>
    </row>
    <row r="44" spans="1:21" s="2" customFormat="1" ht="24.75" customHeight="1">
      <c r="A44" s="71">
        <v>42</v>
      </c>
      <c r="B44" s="81" t="s">
        <v>1425</v>
      </c>
      <c r="C44" s="94" t="s">
        <v>429</v>
      </c>
      <c r="D44" s="94" t="s">
        <v>430</v>
      </c>
      <c r="E44" s="95">
        <v>50000</v>
      </c>
      <c r="F44" s="96">
        <v>43664</v>
      </c>
      <c r="G44" s="96">
        <v>44029</v>
      </c>
      <c r="H44" s="75">
        <v>12</v>
      </c>
      <c r="I44" s="117">
        <v>43922</v>
      </c>
      <c r="J44" s="117">
        <v>44012</v>
      </c>
      <c r="K44" s="111">
        <f t="shared" si="0"/>
        <v>91</v>
      </c>
      <c r="L44" s="122">
        <v>4.35</v>
      </c>
      <c r="M44" s="119">
        <f t="shared" si="4"/>
        <v>549.7916666666666</v>
      </c>
      <c r="N44" s="68" t="s">
        <v>1426</v>
      </c>
      <c r="R44" s="94" t="s">
        <v>429</v>
      </c>
      <c r="S44" s="73">
        <v>20190718</v>
      </c>
      <c r="T44" s="2" t="str">
        <f t="shared" si="2"/>
        <v>李波20190718</v>
      </c>
      <c r="U44" s="95">
        <v>50000</v>
      </c>
    </row>
    <row r="45" spans="1:21" s="2" customFormat="1" ht="24.75" customHeight="1">
      <c r="A45" s="71">
        <v>43</v>
      </c>
      <c r="B45" s="81" t="s">
        <v>1425</v>
      </c>
      <c r="C45" s="97" t="s">
        <v>434</v>
      </c>
      <c r="D45" s="98" t="s">
        <v>435</v>
      </c>
      <c r="E45" s="99">
        <v>50000</v>
      </c>
      <c r="F45" s="100">
        <v>43665</v>
      </c>
      <c r="G45" s="100">
        <v>44030</v>
      </c>
      <c r="H45" s="75">
        <v>12</v>
      </c>
      <c r="I45" s="117">
        <v>43922</v>
      </c>
      <c r="J45" s="117">
        <v>44012</v>
      </c>
      <c r="K45" s="111">
        <f t="shared" si="0"/>
        <v>91</v>
      </c>
      <c r="L45" s="123">
        <v>4.35</v>
      </c>
      <c r="M45" s="119">
        <f t="shared" si="4"/>
        <v>549.7916666666666</v>
      </c>
      <c r="N45" s="68" t="s">
        <v>1426</v>
      </c>
      <c r="R45" s="97" t="s">
        <v>434</v>
      </c>
      <c r="S45" s="73">
        <v>20190719</v>
      </c>
      <c r="T45" s="2" t="str">
        <f t="shared" si="2"/>
        <v>方君兰20190719</v>
      </c>
      <c r="U45" s="99">
        <v>50000</v>
      </c>
    </row>
    <row r="46" spans="1:21" s="2" customFormat="1" ht="24.75" customHeight="1">
      <c r="A46" s="71">
        <v>44</v>
      </c>
      <c r="B46" s="81" t="s">
        <v>1425</v>
      </c>
      <c r="C46" s="97" t="s">
        <v>444</v>
      </c>
      <c r="D46" s="98" t="s">
        <v>445</v>
      </c>
      <c r="E46" s="99">
        <v>50000</v>
      </c>
      <c r="F46" s="100">
        <v>43669</v>
      </c>
      <c r="G46" s="100">
        <v>44034</v>
      </c>
      <c r="H46" s="75">
        <v>12</v>
      </c>
      <c r="I46" s="117">
        <v>43922</v>
      </c>
      <c r="J46" s="117">
        <v>44012</v>
      </c>
      <c r="K46" s="111">
        <f t="shared" si="0"/>
        <v>91</v>
      </c>
      <c r="L46" s="123">
        <v>4.35</v>
      </c>
      <c r="M46" s="119">
        <f t="shared" si="4"/>
        <v>549.7916666666666</v>
      </c>
      <c r="N46" s="68" t="s">
        <v>1426</v>
      </c>
      <c r="R46" s="97" t="s">
        <v>444</v>
      </c>
      <c r="S46" s="73">
        <v>20190723</v>
      </c>
      <c r="T46" s="2" t="str">
        <f t="shared" si="2"/>
        <v>李芳20190723</v>
      </c>
      <c r="U46" s="99">
        <v>50000</v>
      </c>
    </row>
    <row r="47" spans="1:21" s="2" customFormat="1" ht="24.75" customHeight="1">
      <c r="A47" s="71">
        <v>45</v>
      </c>
      <c r="B47" s="81" t="s">
        <v>1425</v>
      </c>
      <c r="C47" s="94" t="s">
        <v>112</v>
      </c>
      <c r="D47" s="94" t="s">
        <v>451</v>
      </c>
      <c r="E47" s="95">
        <v>50000</v>
      </c>
      <c r="F47" s="101">
        <v>43685</v>
      </c>
      <c r="G47" s="101">
        <v>44050</v>
      </c>
      <c r="H47" s="75">
        <v>12</v>
      </c>
      <c r="I47" s="117">
        <v>43922</v>
      </c>
      <c r="J47" s="117">
        <v>44012</v>
      </c>
      <c r="K47" s="111">
        <f t="shared" si="0"/>
        <v>91</v>
      </c>
      <c r="L47" s="122">
        <v>4.35</v>
      </c>
      <c r="M47" s="119">
        <f t="shared" si="4"/>
        <v>549.7916666666666</v>
      </c>
      <c r="N47" s="68" t="s">
        <v>1426</v>
      </c>
      <c r="R47" s="94" t="s">
        <v>112</v>
      </c>
      <c r="S47" s="73">
        <v>20190808</v>
      </c>
      <c r="T47" s="2" t="str">
        <f t="shared" si="2"/>
        <v>杨兵役20190808</v>
      </c>
      <c r="U47" s="95">
        <v>50000</v>
      </c>
    </row>
    <row r="48" spans="1:21" s="2" customFormat="1" ht="24.75" customHeight="1">
      <c r="A48" s="71">
        <v>46</v>
      </c>
      <c r="B48" s="81" t="s">
        <v>1425</v>
      </c>
      <c r="C48" s="97" t="s">
        <v>110</v>
      </c>
      <c r="D48" s="98" t="s">
        <v>455</v>
      </c>
      <c r="E48" s="99">
        <v>50000</v>
      </c>
      <c r="F48" s="100">
        <v>43685</v>
      </c>
      <c r="G48" s="100">
        <v>44050</v>
      </c>
      <c r="H48" s="75">
        <v>12</v>
      </c>
      <c r="I48" s="117">
        <v>43922</v>
      </c>
      <c r="J48" s="117">
        <v>44012</v>
      </c>
      <c r="K48" s="111">
        <f t="shared" si="0"/>
        <v>91</v>
      </c>
      <c r="L48" s="123">
        <v>4.35</v>
      </c>
      <c r="M48" s="119">
        <f t="shared" si="4"/>
        <v>549.7916666666666</v>
      </c>
      <c r="N48" s="68" t="s">
        <v>1426</v>
      </c>
      <c r="R48" s="97" t="s">
        <v>110</v>
      </c>
      <c r="S48" s="73">
        <v>20190808</v>
      </c>
      <c r="T48" s="2" t="str">
        <f t="shared" si="2"/>
        <v>杨辉20190808</v>
      </c>
      <c r="U48" s="99">
        <v>50000</v>
      </c>
    </row>
    <row r="49" spans="1:21" s="2" customFormat="1" ht="24.75" customHeight="1">
      <c r="A49" s="71">
        <v>47</v>
      </c>
      <c r="B49" s="81" t="s">
        <v>1425</v>
      </c>
      <c r="C49" s="94" t="s">
        <v>174</v>
      </c>
      <c r="D49" s="94" t="s">
        <v>457</v>
      </c>
      <c r="E49" s="95">
        <v>50000</v>
      </c>
      <c r="F49" s="101">
        <v>43685</v>
      </c>
      <c r="G49" s="101">
        <v>44050</v>
      </c>
      <c r="H49" s="75">
        <v>12</v>
      </c>
      <c r="I49" s="117">
        <v>43922</v>
      </c>
      <c r="J49" s="117">
        <v>44012</v>
      </c>
      <c r="K49" s="111">
        <f t="shared" si="0"/>
        <v>91</v>
      </c>
      <c r="L49" s="122">
        <v>4.35</v>
      </c>
      <c r="M49" s="119">
        <f t="shared" si="4"/>
        <v>549.7916666666666</v>
      </c>
      <c r="N49" s="68" t="s">
        <v>1426</v>
      </c>
      <c r="R49" s="94" t="s">
        <v>174</v>
      </c>
      <c r="S49" s="73">
        <v>20190808</v>
      </c>
      <c r="T49" s="2" t="str">
        <f t="shared" si="2"/>
        <v>吴海明20190808</v>
      </c>
      <c r="U49" s="95">
        <v>50000</v>
      </c>
    </row>
    <row r="50" spans="1:21" s="2" customFormat="1" ht="24.75" customHeight="1">
      <c r="A50" s="71">
        <v>48</v>
      </c>
      <c r="B50" s="81" t="s">
        <v>1425</v>
      </c>
      <c r="C50" s="94" t="s">
        <v>142</v>
      </c>
      <c r="D50" s="94" t="s">
        <v>459</v>
      </c>
      <c r="E50" s="95">
        <v>30000</v>
      </c>
      <c r="F50" s="101">
        <v>43691</v>
      </c>
      <c r="G50" s="101">
        <v>44056</v>
      </c>
      <c r="H50" s="75">
        <v>12</v>
      </c>
      <c r="I50" s="117">
        <v>43922</v>
      </c>
      <c r="J50" s="117">
        <v>44012</v>
      </c>
      <c r="K50" s="111">
        <f t="shared" si="0"/>
        <v>91</v>
      </c>
      <c r="L50" s="122">
        <v>4.35</v>
      </c>
      <c r="M50" s="119">
        <f t="shared" si="4"/>
        <v>329.87499999999994</v>
      </c>
      <c r="N50" s="68" t="s">
        <v>1426</v>
      </c>
      <c r="R50" s="94" t="s">
        <v>142</v>
      </c>
      <c r="S50" s="73">
        <v>20190814</v>
      </c>
      <c r="T50" s="2" t="str">
        <f t="shared" si="2"/>
        <v>李庆云20190814</v>
      </c>
      <c r="U50" s="95">
        <v>30000</v>
      </c>
    </row>
    <row r="51" spans="1:21" s="2" customFormat="1" ht="24.75" customHeight="1">
      <c r="A51" s="71">
        <v>49</v>
      </c>
      <c r="B51" s="81" t="s">
        <v>1425</v>
      </c>
      <c r="C51" s="94" t="s">
        <v>100</v>
      </c>
      <c r="D51" s="94" t="s">
        <v>1427</v>
      </c>
      <c r="E51" s="95">
        <v>30000</v>
      </c>
      <c r="F51" s="96">
        <v>43798</v>
      </c>
      <c r="G51" s="96">
        <v>44163</v>
      </c>
      <c r="H51" s="75">
        <v>12</v>
      </c>
      <c r="I51" s="117">
        <v>43922</v>
      </c>
      <c r="J51" s="117">
        <v>44012</v>
      </c>
      <c r="K51" s="111">
        <f t="shared" si="0"/>
        <v>91</v>
      </c>
      <c r="L51" s="122">
        <v>4.35</v>
      </c>
      <c r="M51" s="119">
        <f t="shared" si="4"/>
        <v>329.87499999999994</v>
      </c>
      <c r="N51" s="68" t="s">
        <v>1426</v>
      </c>
      <c r="R51" s="94" t="s">
        <v>100</v>
      </c>
      <c r="S51" s="73">
        <v>20191129</v>
      </c>
      <c r="T51" s="2" t="str">
        <f t="shared" si="2"/>
        <v>郭智红20191129</v>
      </c>
      <c r="U51" s="95">
        <v>30000</v>
      </c>
    </row>
    <row r="52" spans="1:21" s="2" customFormat="1" ht="24.75" customHeight="1">
      <c r="A52" s="71">
        <v>50</v>
      </c>
      <c r="B52" s="81" t="s">
        <v>1425</v>
      </c>
      <c r="C52" s="94" t="s">
        <v>1428</v>
      </c>
      <c r="D52" s="94" t="s">
        <v>1429</v>
      </c>
      <c r="E52" s="95">
        <v>30000</v>
      </c>
      <c r="F52" s="96">
        <v>43896</v>
      </c>
      <c r="G52" s="96">
        <v>44202</v>
      </c>
      <c r="H52" s="75">
        <v>10</v>
      </c>
      <c r="I52" s="117">
        <v>43922</v>
      </c>
      <c r="J52" s="117">
        <v>44012</v>
      </c>
      <c r="K52" s="111">
        <f t="shared" si="0"/>
        <v>91</v>
      </c>
      <c r="L52" s="122">
        <v>4.35</v>
      </c>
      <c r="M52" s="119">
        <f t="shared" si="4"/>
        <v>329.87499999999994</v>
      </c>
      <c r="N52" s="68" t="s">
        <v>1426</v>
      </c>
      <c r="R52" s="94" t="s">
        <v>1428</v>
      </c>
      <c r="S52" s="73">
        <v>20200306</v>
      </c>
      <c r="T52" s="2" t="str">
        <f t="shared" si="2"/>
        <v>周新波20200306</v>
      </c>
      <c r="U52" s="95">
        <v>30000</v>
      </c>
    </row>
    <row r="53" spans="1:21" s="2" customFormat="1" ht="24.75" customHeight="1">
      <c r="A53" s="71">
        <v>51</v>
      </c>
      <c r="B53" s="81" t="s">
        <v>1425</v>
      </c>
      <c r="C53" s="102" t="s">
        <v>77</v>
      </c>
      <c r="D53" s="102" t="s">
        <v>319</v>
      </c>
      <c r="E53" s="103">
        <v>40000</v>
      </c>
      <c r="F53" s="93">
        <v>43923</v>
      </c>
      <c r="G53" s="93">
        <v>44167</v>
      </c>
      <c r="H53" s="75">
        <v>8</v>
      </c>
      <c r="I53" s="117">
        <v>43923</v>
      </c>
      <c r="J53" s="117">
        <v>44012</v>
      </c>
      <c r="K53" s="111">
        <f t="shared" si="0"/>
        <v>90</v>
      </c>
      <c r="L53" s="124">
        <v>4.35</v>
      </c>
      <c r="M53" s="119">
        <f t="shared" si="4"/>
        <v>434.99999999999994</v>
      </c>
      <c r="N53" s="68" t="s">
        <v>1426</v>
      </c>
      <c r="R53" s="102" t="s">
        <v>77</v>
      </c>
      <c r="S53" s="73">
        <v>20200402</v>
      </c>
      <c r="T53" s="2" t="str">
        <f t="shared" si="2"/>
        <v>罗欣蔚20200402</v>
      </c>
      <c r="U53" s="103">
        <v>40000</v>
      </c>
    </row>
    <row r="54" spans="1:21" s="2" customFormat="1" ht="24.75" customHeight="1">
      <c r="A54" s="71">
        <v>52</v>
      </c>
      <c r="B54" s="81" t="s">
        <v>1425</v>
      </c>
      <c r="C54" s="102" t="s">
        <v>1430</v>
      </c>
      <c r="D54" s="102" t="s">
        <v>1431</v>
      </c>
      <c r="E54" s="103">
        <v>30000</v>
      </c>
      <c r="F54" s="93">
        <v>43976</v>
      </c>
      <c r="G54" s="93">
        <v>44341</v>
      </c>
      <c r="H54" s="75">
        <v>12</v>
      </c>
      <c r="I54" s="117">
        <v>43976</v>
      </c>
      <c r="J54" s="117">
        <v>44012</v>
      </c>
      <c r="K54" s="111">
        <f t="shared" si="0"/>
        <v>37</v>
      </c>
      <c r="L54" s="124">
        <v>4.35</v>
      </c>
      <c r="M54" s="119">
        <f t="shared" si="4"/>
        <v>134.125</v>
      </c>
      <c r="N54" s="68" t="s">
        <v>1426</v>
      </c>
      <c r="R54" s="102" t="s">
        <v>1430</v>
      </c>
      <c r="S54" s="73">
        <v>20200525</v>
      </c>
      <c r="T54" s="2" t="str">
        <f t="shared" si="2"/>
        <v>陈可金20200525</v>
      </c>
      <c r="U54" s="103">
        <v>30000</v>
      </c>
    </row>
    <row r="55" spans="1:21" s="2" customFormat="1" ht="24.75" customHeight="1">
      <c r="A55" s="71">
        <v>53</v>
      </c>
      <c r="B55" s="81" t="s">
        <v>1425</v>
      </c>
      <c r="C55" s="102" t="s">
        <v>1432</v>
      </c>
      <c r="D55" s="102" t="s">
        <v>1433</v>
      </c>
      <c r="E55" s="103">
        <v>50000</v>
      </c>
      <c r="F55" s="93">
        <v>43977</v>
      </c>
      <c r="G55" s="93">
        <v>44342</v>
      </c>
      <c r="H55" s="75">
        <v>12</v>
      </c>
      <c r="I55" s="117">
        <v>43977</v>
      </c>
      <c r="J55" s="117">
        <v>44012</v>
      </c>
      <c r="K55" s="111">
        <f t="shared" si="0"/>
        <v>36</v>
      </c>
      <c r="L55" s="124">
        <v>4.35</v>
      </c>
      <c r="M55" s="119">
        <f t="shared" si="4"/>
        <v>217.49999999999997</v>
      </c>
      <c r="N55" s="68" t="s">
        <v>1426</v>
      </c>
      <c r="R55" s="102" t="s">
        <v>1432</v>
      </c>
      <c r="S55" s="73">
        <v>20200526</v>
      </c>
      <c r="T55" s="2" t="str">
        <f t="shared" si="2"/>
        <v>彭湘涛20200526</v>
      </c>
      <c r="U55" s="103">
        <v>50000</v>
      </c>
    </row>
    <row r="56" spans="1:21" s="2" customFormat="1" ht="24.75" customHeight="1">
      <c r="A56" s="71">
        <v>54</v>
      </c>
      <c r="B56" s="81" t="s">
        <v>1425</v>
      </c>
      <c r="C56" s="104" t="s">
        <v>1304</v>
      </c>
      <c r="D56" s="104" t="s">
        <v>1434</v>
      </c>
      <c r="E56" s="105">
        <v>50000</v>
      </c>
      <c r="F56" s="106">
        <v>43979</v>
      </c>
      <c r="G56" s="106">
        <v>44344</v>
      </c>
      <c r="H56" s="75">
        <v>12</v>
      </c>
      <c r="I56" s="117">
        <v>43979</v>
      </c>
      <c r="J56" s="117">
        <v>44012</v>
      </c>
      <c r="K56" s="111">
        <f t="shared" si="0"/>
        <v>34</v>
      </c>
      <c r="L56" s="122">
        <v>4.35</v>
      </c>
      <c r="M56" s="119">
        <f t="shared" si="4"/>
        <v>205.41666666666663</v>
      </c>
      <c r="N56" s="68" t="s">
        <v>1426</v>
      </c>
      <c r="R56" s="104" t="s">
        <v>1304</v>
      </c>
      <c r="S56" s="73">
        <v>20200528</v>
      </c>
      <c r="T56" s="2" t="str">
        <f t="shared" si="2"/>
        <v>符八生20200528</v>
      </c>
      <c r="U56" s="105">
        <v>50000</v>
      </c>
    </row>
    <row r="57" spans="1:21" s="2" customFormat="1" ht="24.75" customHeight="1">
      <c r="A57" s="71">
        <v>55</v>
      </c>
      <c r="B57" s="81" t="s">
        <v>1425</v>
      </c>
      <c r="C57" s="104" t="s">
        <v>357</v>
      </c>
      <c r="D57" s="104" t="s">
        <v>358</v>
      </c>
      <c r="E57" s="105">
        <v>50000</v>
      </c>
      <c r="F57" s="106">
        <v>43980</v>
      </c>
      <c r="G57" s="106">
        <v>44345</v>
      </c>
      <c r="H57" s="75">
        <v>12</v>
      </c>
      <c r="I57" s="117">
        <v>43980</v>
      </c>
      <c r="J57" s="117">
        <v>44012</v>
      </c>
      <c r="K57" s="111">
        <f t="shared" si="0"/>
        <v>33</v>
      </c>
      <c r="L57" s="122">
        <v>4.35</v>
      </c>
      <c r="M57" s="119">
        <f t="shared" si="4"/>
        <v>199.37499999999997</v>
      </c>
      <c r="N57" s="68" t="s">
        <v>1426</v>
      </c>
      <c r="R57" s="104" t="s">
        <v>357</v>
      </c>
      <c r="S57" s="73">
        <v>20200529</v>
      </c>
      <c r="T57" s="2" t="str">
        <f t="shared" si="2"/>
        <v>邹永贵20200529</v>
      </c>
      <c r="U57" s="105">
        <v>50000</v>
      </c>
    </row>
    <row r="58" spans="1:21" s="2" customFormat="1" ht="24.75" customHeight="1">
      <c r="A58" s="71">
        <v>56</v>
      </c>
      <c r="B58" s="81" t="s">
        <v>1425</v>
      </c>
      <c r="C58" s="104" t="s">
        <v>1435</v>
      </c>
      <c r="D58" s="104" t="s">
        <v>1436</v>
      </c>
      <c r="E58" s="105">
        <v>50000</v>
      </c>
      <c r="F58" s="106">
        <v>43980</v>
      </c>
      <c r="G58" s="106">
        <v>44345</v>
      </c>
      <c r="H58" s="75">
        <v>12</v>
      </c>
      <c r="I58" s="117">
        <v>43980</v>
      </c>
      <c r="J58" s="117">
        <v>44012</v>
      </c>
      <c r="K58" s="111">
        <f t="shared" si="0"/>
        <v>33</v>
      </c>
      <c r="L58" s="122">
        <v>4.35</v>
      </c>
      <c r="M58" s="119">
        <f t="shared" si="4"/>
        <v>199.37499999999997</v>
      </c>
      <c r="N58" s="68" t="s">
        <v>1426</v>
      </c>
      <c r="R58" s="104" t="s">
        <v>1435</v>
      </c>
      <c r="S58" s="73">
        <v>20200529</v>
      </c>
      <c r="T58" s="2" t="str">
        <f t="shared" si="2"/>
        <v>杨远航20200529</v>
      </c>
      <c r="U58" s="105">
        <v>50000</v>
      </c>
    </row>
    <row r="59" spans="1:21" s="2" customFormat="1" ht="24.75" customHeight="1">
      <c r="A59" s="71">
        <v>57</v>
      </c>
      <c r="B59" s="81" t="s">
        <v>1425</v>
      </c>
      <c r="C59" s="104" t="s">
        <v>363</v>
      </c>
      <c r="D59" s="104" t="s">
        <v>364</v>
      </c>
      <c r="E59" s="105">
        <v>50000</v>
      </c>
      <c r="F59" s="106">
        <v>43980</v>
      </c>
      <c r="G59" s="106">
        <v>44345</v>
      </c>
      <c r="H59" s="75">
        <v>12</v>
      </c>
      <c r="I59" s="117">
        <v>43980</v>
      </c>
      <c r="J59" s="117">
        <v>44012</v>
      </c>
      <c r="K59" s="111">
        <f t="shared" si="0"/>
        <v>33</v>
      </c>
      <c r="L59" s="122">
        <v>4.35</v>
      </c>
      <c r="M59" s="119">
        <f t="shared" si="4"/>
        <v>199.37499999999997</v>
      </c>
      <c r="N59" s="68" t="s">
        <v>1426</v>
      </c>
      <c r="R59" s="104" t="s">
        <v>363</v>
      </c>
      <c r="S59" s="73">
        <v>20200529</v>
      </c>
      <c r="T59" s="2" t="str">
        <f t="shared" si="2"/>
        <v>夏建辉20200529</v>
      </c>
      <c r="U59" s="105">
        <v>50000</v>
      </c>
    </row>
    <row r="60" spans="1:21" s="2" customFormat="1" ht="24.75" customHeight="1">
      <c r="A60" s="71">
        <v>58</v>
      </c>
      <c r="B60" s="81" t="s">
        <v>1425</v>
      </c>
      <c r="C60" s="104" t="s">
        <v>350</v>
      </c>
      <c r="D60" s="104" t="s">
        <v>351</v>
      </c>
      <c r="E60" s="105">
        <v>50000</v>
      </c>
      <c r="F60" s="106">
        <v>43980</v>
      </c>
      <c r="G60" s="106">
        <v>44345</v>
      </c>
      <c r="H60" s="75">
        <v>12</v>
      </c>
      <c r="I60" s="117">
        <v>43980</v>
      </c>
      <c r="J60" s="117">
        <v>44012</v>
      </c>
      <c r="K60" s="111">
        <f t="shared" si="0"/>
        <v>33</v>
      </c>
      <c r="L60" s="122">
        <v>4.35</v>
      </c>
      <c r="M60" s="119">
        <f t="shared" si="4"/>
        <v>199.37499999999997</v>
      </c>
      <c r="N60" s="68" t="s">
        <v>1426</v>
      </c>
      <c r="R60" s="104" t="s">
        <v>350</v>
      </c>
      <c r="S60" s="73">
        <v>20200529</v>
      </c>
      <c r="T60" s="2" t="str">
        <f t="shared" si="2"/>
        <v>赵宏伍20200529</v>
      </c>
      <c r="U60" s="105">
        <v>50000</v>
      </c>
    </row>
    <row r="61" spans="1:21" s="2" customFormat="1" ht="24.75" customHeight="1">
      <c r="A61" s="71">
        <v>59</v>
      </c>
      <c r="B61" s="81" t="s">
        <v>1425</v>
      </c>
      <c r="C61" s="107" t="s">
        <v>1437</v>
      </c>
      <c r="D61" s="107" t="s">
        <v>1438</v>
      </c>
      <c r="E61" s="108">
        <v>30000</v>
      </c>
      <c r="F61" s="109">
        <v>44012</v>
      </c>
      <c r="G61" s="109">
        <v>44742</v>
      </c>
      <c r="H61" s="75">
        <v>24</v>
      </c>
      <c r="I61" s="117">
        <v>44012</v>
      </c>
      <c r="J61" s="117">
        <v>44012</v>
      </c>
      <c r="K61" s="111">
        <f t="shared" si="0"/>
        <v>1</v>
      </c>
      <c r="L61" s="122">
        <v>4.75</v>
      </c>
      <c r="M61" s="119">
        <f t="shared" si="4"/>
        <v>3.9583333333333335</v>
      </c>
      <c r="N61" s="68" t="s">
        <v>1426</v>
      </c>
      <c r="R61" s="107" t="s">
        <v>1437</v>
      </c>
      <c r="S61" s="73">
        <v>20200630</v>
      </c>
      <c r="T61" s="2" t="str">
        <f t="shared" si="2"/>
        <v>石渊国20200630</v>
      </c>
      <c r="U61" s="108">
        <v>30000</v>
      </c>
    </row>
    <row r="62" spans="1:21" s="2" customFormat="1" ht="24.75" customHeight="1">
      <c r="A62" s="71">
        <v>60</v>
      </c>
      <c r="B62" s="81" t="s">
        <v>1425</v>
      </c>
      <c r="C62" s="107" t="s">
        <v>1315</v>
      </c>
      <c r="D62" s="107" t="s">
        <v>1439</v>
      </c>
      <c r="E62" s="108">
        <v>50000</v>
      </c>
      <c r="F62" s="109">
        <v>44012</v>
      </c>
      <c r="G62" s="109">
        <v>44377</v>
      </c>
      <c r="H62" s="75">
        <v>12</v>
      </c>
      <c r="I62" s="117">
        <v>44012</v>
      </c>
      <c r="J62" s="117">
        <v>44012</v>
      </c>
      <c r="K62" s="111">
        <f t="shared" si="0"/>
        <v>1</v>
      </c>
      <c r="L62" s="122">
        <v>4.35</v>
      </c>
      <c r="M62" s="119">
        <f t="shared" si="4"/>
        <v>6.041666666666666</v>
      </c>
      <c r="N62" s="68" t="s">
        <v>1426</v>
      </c>
      <c r="R62" s="107" t="s">
        <v>1315</v>
      </c>
      <c r="S62" s="73">
        <v>20200630</v>
      </c>
      <c r="T62" s="2" t="str">
        <f t="shared" si="2"/>
        <v>文斌20200630</v>
      </c>
      <c r="U62" s="108">
        <v>50000</v>
      </c>
    </row>
    <row r="63" spans="1:21" s="2" customFormat="1" ht="24.75" customHeight="1">
      <c r="A63" s="71">
        <v>61</v>
      </c>
      <c r="B63" s="81" t="s">
        <v>1425</v>
      </c>
      <c r="C63" s="107" t="s">
        <v>1366</v>
      </c>
      <c r="D63" s="107" t="s">
        <v>1440</v>
      </c>
      <c r="E63" s="108">
        <v>50000</v>
      </c>
      <c r="F63" s="109">
        <v>44012</v>
      </c>
      <c r="G63" s="109">
        <v>44377</v>
      </c>
      <c r="H63" s="75">
        <v>12</v>
      </c>
      <c r="I63" s="117">
        <v>44012</v>
      </c>
      <c r="J63" s="117">
        <v>44012</v>
      </c>
      <c r="K63" s="111">
        <f t="shared" si="0"/>
        <v>1</v>
      </c>
      <c r="L63" s="122">
        <v>4.35</v>
      </c>
      <c r="M63" s="119">
        <f t="shared" si="4"/>
        <v>6.041666666666666</v>
      </c>
      <c r="N63" s="68" t="s">
        <v>1426</v>
      </c>
      <c r="R63" s="107" t="s">
        <v>1366</v>
      </c>
      <c r="S63" s="73">
        <v>20200630</v>
      </c>
      <c r="T63" s="2" t="str">
        <f t="shared" si="2"/>
        <v>万更新20200630</v>
      </c>
      <c r="U63" s="108">
        <v>50000</v>
      </c>
    </row>
    <row r="64" spans="1:21" s="2" customFormat="1" ht="24.75" customHeight="1">
      <c r="A64" s="71">
        <v>62</v>
      </c>
      <c r="B64" s="81" t="s">
        <v>1425</v>
      </c>
      <c r="C64" s="107" t="s">
        <v>1441</v>
      </c>
      <c r="D64" s="107" t="s">
        <v>1442</v>
      </c>
      <c r="E64" s="108">
        <v>50000</v>
      </c>
      <c r="F64" s="109">
        <v>44012</v>
      </c>
      <c r="G64" s="109">
        <v>44377</v>
      </c>
      <c r="H64" s="75">
        <v>12</v>
      </c>
      <c r="I64" s="117">
        <v>44012</v>
      </c>
      <c r="J64" s="117">
        <v>44012</v>
      </c>
      <c r="K64" s="111">
        <f t="shared" si="0"/>
        <v>1</v>
      </c>
      <c r="L64" s="122">
        <v>4.35</v>
      </c>
      <c r="M64" s="119">
        <f t="shared" si="4"/>
        <v>6.041666666666666</v>
      </c>
      <c r="N64" s="68" t="s">
        <v>1426</v>
      </c>
      <c r="R64" s="107" t="s">
        <v>1441</v>
      </c>
      <c r="S64" s="73">
        <v>20200630</v>
      </c>
      <c r="T64" s="2" t="str">
        <f t="shared" si="2"/>
        <v>李菊华20200630</v>
      </c>
      <c r="U64" s="108">
        <v>50000</v>
      </c>
    </row>
    <row r="65" spans="1:21" s="2" customFormat="1" ht="24.75" customHeight="1">
      <c r="A65" s="71">
        <v>63</v>
      </c>
      <c r="B65" s="81" t="s">
        <v>1425</v>
      </c>
      <c r="C65" s="107" t="s">
        <v>367</v>
      </c>
      <c r="D65" s="107" t="s">
        <v>368</v>
      </c>
      <c r="E65" s="108">
        <v>50000</v>
      </c>
      <c r="F65" s="109">
        <v>43601</v>
      </c>
      <c r="G65" s="109">
        <v>43966</v>
      </c>
      <c r="H65" s="75">
        <v>12</v>
      </c>
      <c r="I65" s="117">
        <v>43922</v>
      </c>
      <c r="J65" s="117">
        <v>43964</v>
      </c>
      <c r="K65" s="111">
        <f t="shared" si="0"/>
        <v>43</v>
      </c>
      <c r="L65" s="122">
        <v>4.35</v>
      </c>
      <c r="M65" s="119">
        <f t="shared" si="4"/>
        <v>259.7916666666667</v>
      </c>
      <c r="N65" s="68" t="s">
        <v>1426</v>
      </c>
      <c r="R65" s="107" t="s">
        <v>367</v>
      </c>
      <c r="S65" s="73">
        <v>20190516</v>
      </c>
      <c r="T65" s="2" t="str">
        <f t="shared" si="2"/>
        <v>余其富20190516</v>
      </c>
      <c r="U65" s="108">
        <v>50000</v>
      </c>
    </row>
    <row r="66" spans="1:21" s="2" customFormat="1" ht="24.75" customHeight="1">
      <c r="A66" s="71">
        <v>64</v>
      </c>
      <c r="B66" s="81" t="s">
        <v>1425</v>
      </c>
      <c r="C66" s="107" t="s">
        <v>344</v>
      </c>
      <c r="D66" s="107" t="s">
        <v>345</v>
      </c>
      <c r="E66" s="108">
        <v>50000</v>
      </c>
      <c r="F66" s="109">
        <v>43592</v>
      </c>
      <c r="G66" s="109">
        <v>43957</v>
      </c>
      <c r="H66" s="75">
        <v>12</v>
      </c>
      <c r="I66" s="117">
        <v>43922</v>
      </c>
      <c r="J66" s="117">
        <v>43954</v>
      </c>
      <c r="K66" s="111">
        <f t="shared" si="0"/>
        <v>33</v>
      </c>
      <c r="L66" s="122">
        <v>4.35</v>
      </c>
      <c r="M66" s="119">
        <f t="shared" si="4"/>
        <v>199.37499999999997</v>
      </c>
      <c r="N66" s="68" t="s">
        <v>1426</v>
      </c>
      <c r="R66" s="107" t="s">
        <v>344</v>
      </c>
      <c r="S66" s="73">
        <v>20190507</v>
      </c>
      <c r="T66" s="2" t="str">
        <f t="shared" si="2"/>
        <v>龙典20190507</v>
      </c>
      <c r="U66" s="108">
        <v>50000</v>
      </c>
    </row>
    <row r="67" spans="1:21" s="2" customFormat="1" ht="24.75" customHeight="1">
      <c r="A67" s="71">
        <v>65</v>
      </c>
      <c r="B67" s="81" t="s">
        <v>1425</v>
      </c>
      <c r="C67" s="107" t="s">
        <v>439</v>
      </c>
      <c r="D67" s="107" t="s">
        <v>440</v>
      </c>
      <c r="E67" s="108">
        <v>50000</v>
      </c>
      <c r="F67" s="109">
        <v>43668</v>
      </c>
      <c r="G67" s="109">
        <v>44033</v>
      </c>
      <c r="H67" s="75">
        <v>12</v>
      </c>
      <c r="I67" s="117">
        <v>43922</v>
      </c>
      <c r="J67" s="117">
        <v>43938</v>
      </c>
      <c r="K67" s="111">
        <f aca="true" t="shared" si="5" ref="K67:K130">J67-I67+1</f>
        <v>17</v>
      </c>
      <c r="L67" s="122">
        <v>4.35</v>
      </c>
      <c r="M67" s="119">
        <f t="shared" si="4"/>
        <v>102.70833333333331</v>
      </c>
      <c r="N67" s="68" t="s">
        <v>1426</v>
      </c>
      <c r="R67" s="107" t="s">
        <v>439</v>
      </c>
      <c r="S67" s="73">
        <v>20190722</v>
      </c>
      <c r="T67" s="2" t="str">
        <f aca="true" t="shared" si="6" ref="T67:T130">R67&amp;S67</f>
        <v>袁岳伏20190722</v>
      </c>
      <c r="U67" s="108">
        <v>50000</v>
      </c>
    </row>
    <row r="68" spans="1:21" s="2" customFormat="1" ht="24.75" customHeight="1">
      <c r="A68" s="71">
        <v>66</v>
      </c>
      <c r="B68" s="125" t="s">
        <v>6</v>
      </c>
      <c r="C68" s="76" t="s">
        <v>196</v>
      </c>
      <c r="D68" s="76" t="s">
        <v>197</v>
      </c>
      <c r="E68" s="76" t="s">
        <v>1443</v>
      </c>
      <c r="F68" s="76" t="s">
        <v>198</v>
      </c>
      <c r="G68" s="76" t="s">
        <v>159</v>
      </c>
      <c r="H68" s="6">
        <v>24</v>
      </c>
      <c r="I68" s="131">
        <v>43922</v>
      </c>
      <c r="J68" s="132">
        <v>44012</v>
      </c>
      <c r="K68" s="111">
        <f t="shared" si="5"/>
        <v>91</v>
      </c>
      <c r="L68" s="133">
        <v>4.75</v>
      </c>
      <c r="M68" s="134">
        <f t="shared" si="4"/>
        <v>192.11111111111111</v>
      </c>
      <c r="N68" s="68" t="s">
        <v>1444</v>
      </c>
      <c r="R68" s="76" t="s">
        <v>196</v>
      </c>
      <c r="S68" s="76">
        <v>20181001</v>
      </c>
      <c r="T68" s="2" t="str">
        <f t="shared" si="6"/>
        <v>周学刚20181001</v>
      </c>
      <c r="U68" s="76" t="s">
        <v>1443</v>
      </c>
    </row>
    <row r="69" spans="1:21" s="2" customFormat="1" ht="24.75" customHeight="1">
      <c r="A69" s="71">
        <v>67</v>
      </c>
      <c r="B69" s="125" t="s">
        <v>6</v>
      </c>
      <c r="C69" s="76" t="s">
        <v>212</v>
      </c>
      <c r="D69" s="76" t="s">
        <v>213</v>
      </c>
      <c r="E69" s="76" t="s">
        <v>60</v>
      </c>
      <c r="F69" s="76" t="s">
        <v>206</v>
      </c>
      <c r="G69" s="76" t="s">
        <v>1445</v>
      </c>
      <c r="H69" s="6">
        <v>24</v>
      </c>
      <c r="I69" s="131">
        <v>43922</v>
      </c>
      <c r="J69" s="132">
        <v>44012</v>
      </c>
      <c r="K69" s="111">
        <f t="shared" si="5"/>
        <v>91</v>
      </c>
      <c r="L69" s="133">
        <v>4.75</v>
      </c>
      <c r="M69" s="134">
        <f t="shared" si="4"/>
        <v>600.3472222222222</v>
      </c>
      <c r="N69" s="68" t="s">
        <v>1444</v>
      </c>
      <c r="R69" s="76" t="s">
        <v>212</v>
      </c>
      <c r="S69" s="76">
        <v>20181106</v>
      </c>
      <c r="T69" s="2" t="str">
        <f t="shared" si="6"/>
        <v>李鑫20181106</v>
      </c>
      <c r="U69" s="76" t="s">
        <v>60</v>
      </c>
    </row>
    <row r="70" spans="1:21" s="2" customFormat="1" ht="24.75" customHeight="1">
      <c r="A70" s="71">
        <v>68</v>
      </c>
      <c r="B70" s="125" t="s">
        <v>6</v>
      </c>
      <c r="C70" s="76" t="s">
        <v>248</v>
      </c>
      <c r="D70" s="76" t="s">
        <v>249</v>
      </c>
      <c r="E70" s="76" t="s">
        <v>60</v>
      </c>
      <c r="F70" s="76" t="s">
        <v>250</v>
      </c>
      <c r="G70" s="76" t="s">
        <v>1446</v>
      </c>
      <c r="H70" s="6">
        <v>24</v>
      </c>
      <c r="I70" s="131">
        <v>43922</v>
      </c>
      <c r="J70" s="132">
        <v>44012</v>
      </c>
      <c r="K70" s="111">
        <f t="shared" si="5"/>
        <v>91</v>
      </c>
      <c r="L70" s="133">
        <v>4.75</v>
      </c>
      <c r="M70" s="134">
        <f t="shared" si="4"/>
        <v>600.3472222222222</v>
      </c>
      <c r="N70" s="68" t="s">
        <v>1444</v>
      </c>
      <c r="R70" s="76" t="s">
        <v>248</v>
      </c>
      <c r="S70" s="76">
        <v>20190114</v>
      </c>
      <c r="T70" s="2" t="str">
        <f t="shared" si="6"/>
        <v>范兵20190114</v>
      </c>
      <c r="U70" s="76" t="s">
        <v>60</v>
      </c>
    </row>
    <row r="71" spans="1:21" s="2" customFormat="1" ht="24.75" customHeight="1">
      <c r="A71" s="71">
        <v>69</v>
      </c>
      <c r="B71" s="125" t="s">
        <v>6</v>
      </c>
      <c r="C71" s="76" t="s">
        <v>273</v>
      </c>
      <c r="D71" s="76" t="s">
        <v>274</v>
      </c>
      <c r="E71" s="76" t="s">
        <v>60</v>
      </c>
      <c r="F71" s="76" t="s">
        <v>275</v>
      </c>
      <c r="G71" s="76" t="s">
        <v>276</v>
      </c>
      <c r="H71" s="6">
        <v>12</v>
      </c>
      <c r="I71" s="131">
        <v>43922</v>
      </c>
      <c r="J71" s="132">
        <v>44012</v>
      </c>
      <c r="K71" s="111">
        <f t="shared" si="5"/>
        <v>91</v>
      </c>
      <c r="L71" s="133">
        <v>4.35</v>
      </c>
      <c r="M71" s="134">
        <f t="shared" si="4"/>
        <v>549.7916666666666</v>
      </c>
      <c r="N71" s="68" t="s">
        <v>1444</v>
      </c>
      <c r="R71" s="76" t="s">
        <v>273</v>
      </c>
      <c r="S71" s="76">
        <v>20190724</v>
      </c>
      <c r="T71" s="2" t="str">
        <f t="shared" si="6"/>
        <v>张新20190724</v>
      </c>
      <c r="U71" s="76" t="s">
        <v>60</v>
      </c>
    </row>
    <row r="72" spans="1:21" s="2" customFormat="1" ht="24.75" customHeight="1">
      <c r="A72" s="71">
        <v>70</v>
      </c>
      <c r="B72" s="125" t="s">
        <v>6</v>
      </c>
      <c r="C72" s="76" t="s">
        <v>284</v>
      </c>
      <c r="D72" s="76" t="s">
        <v>285</v>
      </c>
      <c r="E72" s="76" t="s">
        <v>60</v>
      </c>
      <c r="F72" s="76" t="s">
        <v>286</v>
      </c>
      <c r="G72" s="76" t="s">
        <v>287</v>
      </c>
      <c r="H72" s="6">
        <v>12</v>
      </c>
      <c r="I72" s="131">
        <v>43922</v>
      </c>
      <c r="J72" s="132">
        <v>44012</v>
      </c>
      <c r="K72" s="111">
        <f t="shared" si="5"/>
        <v>91</v>
      </c>
      <c r="L72" s="133">
        <v>4.35</v>
      </c>
      <c r="M72" s="134">
        <f t="shared" si="4"/>
        <v>549.7916666666666</v>
      </c>
      <c r="N72" s="68" t="s">
        <v>1444</v>
      </c>
      <c r="R72" s="76" t="s">
        <v>284</v>
      </c>
      <c r="S72" s="76">
        <v>20190828</v>
      </c>
      <c r="T72" s="2" t="str">
        <f t="shared" si="6"/>
        <v>吴光辉20190828</v>
      </c>
      <c r="U72" s="76" t="s">
        <v>60</v>
      </c>
    </row>
    <row r="73" spans="1:21" s="2" customFormat="1" ht="24.75" customHeight="1">
      <c r="A73" s="71">
        <v>71</v>
      </c>
      <c r="B73" s="125" t="s">
        <v>6</v>
      </c>
      <c r="C73" s="76" t="s">
        <v>289</v>
      </c>
      <c r="D73" s="76" t="s">
        <v>290</v>
      </c>
      <c r="E73" s="76" t="s">
        <v>60</v>
      </c>
      <c r="F73" s="76" t="s">
        <v>291</v>
      </c>
      <c r="G73" s="76" t="s">
        <v>292</v>
      </c>
      <c r="H73" s="6">
        <v>12</v>
      </c>
      <c r="I73" s="131">
        <v>43922</v>
      </c>
      <c r="J73" s="132">
        <v>44012</v>
      </c>
      <c r="K73" s="111">
        <f t="shared" si="5"/>
        <v>91</v>
      </c>
      <c r="L73" s="133">
        <v>4.35</v>
      </c>
      <c r="M73" s="134">
        <f t="shared" si="4"/>
        <v>549.7916666666666</v>
      </c>
      <c r="N73" s="68" t="s">
        <v>1444</v>
      </c>
      <c r="R73" s="76" t="s">
        <v>289</v>
      </c>
      <c r="S73" s="76">
        <v>20190831</v>
      </c>
      <c r="T73" s="2" t="str">
        <f t="shared" si="6"/>
        <v>曾庆祥20190831</v>
      </c>
      <c r="U73" s="76" t="s">
        <v>60</v>
      </c>
    </row>
    <row r="74" spans="1:21" s="2" customFormat="1" ht="24.75" customHeight="1">
      <c r="A74" s="71">
        <v>72</v>
      </c>
      <c r="B74" s="125" t="s">
        <v>6</v>
      </c>
      <c r="C74" s="76" t="s">
        <v>294</v>
      </c>
      <c r="D74" s="76" t="s">
        <v>295</v>
      </c>
      <c r="E74" s="76" t="s">
        <v>74</v>
      </c>
      <c r="F74" s="76" t="s">
        <v>103</v>
      </c>
      <c r="G74" s="76" t="s">
        <v>104</v>
      </c>
      <c r="H74" s="6">
        <v>12</v>
      </c>
      <c r="I74" s="131">
        <v>43922</v>
      </c>
      <c r="J74" s="132">
        <v>44012</v>
      </c>
      <c r="K74" s="111">
        <f t="shared" si="5"/>
        <v>91</v>
      </c>
      <c r="L74" s="133">
        <v>4.35</v>
      </c>
      <c r="M74" s="134">
        <f t="shared" si="4"/>
        <v>439.83333333333326</v>
      </c>
      <c r="N74" s="68" t="s">
        <v>1444</v>
      </c>
      <c r="R74" s="76" t="s">
        <v>294</v>
      </c>
      <c r="S74" s="76">
        <v>20190911</v>
      </c>
      <c r="T74" s="2" t="str">
        <f t="shared" si="6"/>
        <v>刘四元20190911</v>
      </c>
      <c r="U74" s="76" t="s">
        <v>74</v>
      </c>
    </row>
    <row r="75" spans="1:21" s="2" customFormat="1" ht="24.75" customHeight="1">
      <c r="A75" s="71">
        <v>73</v>
      </c>
      <c r="B75" s="125" t="s">
        <v>6</v>
      </c>
      <c r="C75" s="76" t="s">
        <v>297</v>
      </c>
      <c r="D75" s="76" t="s">
        <v>298</v>
      </c>
      <c r="E75" s="76" t="s">
        <v>60</v>
      </c>
      <c r="F75" s="76" t="s">
        <v>299</v>
      </c>
      <c r="G75" s="76" t="s">
        <v>300</v>
      </c>
      <c r="H75" s="6">
        <v>12</v>
      </c>
      <c r="I75" s="131">
        <v>43922</v>
      </c>
      <c r="J75" s="132">
        <v>44012</v>
      </c>
      <c r="K75" s="111">
        <f t="shared" si="5"/>
        <v>91</v>
      </c>
      <c r="L75" s="133">
        <v>4.35</v>
      </c>
      <c r="M75" s="134">
        <f t="shared" si="4"/>
        <v>549.7916666666666</v>
      </c>
      <c r="N75" s="68" t="s">
        <v>1444</v>
      </c>
      <c r="R75" s="76" t="s">
        <v>297</v>
      </c>
      <c r="S75" s="76">
        <v>20190916</v>
      </c>
      <c r="T75" s="2" t="str">
        <f t="shared" si="6"/>
        <v>朱思柱20190916</v>
      </c>
      <c r="U75" s="76" t="s">
        <v>60</v>
      </c>
    </row>
    <row r="76" spans="1:21" s="2" customFormat="1" ht="24.75" customHeight="1">
      <c r="A76" s="71">
        <v>74</v>
      </c>
      <c r="B76" s="125" t="s">
        <v>6</v>
      </c>
      <c r="C76" s="76" t="s">
        <v>315</v>
      </c>
      <c r="D76" s="76" t="s">
        <v>316</v>
      </c>
      <c r="E76" s="76" t="s">
        <v>60</v>
      </c>
      <c r="F76" s="76" t="s">
        <v>203</v>
      </c>
      <c r="G76" s="76" t="s">
        <v>1447</v>
      </c>
      <c r="H76" s="6">
        <v>12</v>
      </c>
      <c r="I76" s="131">
        <v>43922</v>
      </c>
      <c r="J76" s="132">
        <v>44012</v>
      </c>
      <c r="K76" s="111">
        <f t="shared" si="5"/>
        <v>91</v>
      </c>
      <c r="L76" s="133">
        <v>4.35</v>
      </c>
      <c r="M76" s="134">
        <f t="shared" si="4"/>
        <v>549.7916666666666</v>
      </c>
      <c r="N76" s="68" t="s">
        <v>1444</v>
      </c>
      <c r="R76" s="76" t="s">
        <v>315</v>
      </c>
      <c r="S76" s="76">
        <v>20191023</v>
      </c>
      <c r="T76" s="2" t="str">
        <f t="shared" si="6"/>
        <v>刘补发20191023</v>
      </c>
      <c r="U76" s="76" t="s">
        <v>60</v>
      </c>
    </row>
    <row r="77" spans="1:21" s="2" customFormat="1" ht="24.75" customHeight="1">
      <c r="A77" s="71">
        <v>75</v>
      </c>
      <c r="B77" s="125" t="s">
        <v>6</v>
      </c>
      <c r="C77" s="76" t="s">
        <v>200</v>
      </c>
      <c r="D77" s="76" t="s">
        <v>201</v>
      </c>
      <c r="E77" s="76" t="s">
        <v>60</v>
      </c>
      <c r="F77" s="76" t="s">
        <v>1448</v>
      </c>
      <c r="G77" s="76" t="s">
        <v>1449</v>
      </c>
      <c r="H77" s="6">
        <v>12</v>
      </c>
      <c r="I77" s="131">
        <v>43922</v>
      </c>
      <c r="J77" s="132">
        <v>44012</v>
      </c>
      <c r="K77" s="111">
        <f t="shared" si="5"/>
        <v>91</v>
      </c>
      <c r="L77" s="133">
        <v>4.35</v>
      </c>
      <c r="M77" s="134">
        <f t="shared" si="4"/>
        <v>549.7916666666666</v>
      </c>
      <c r="N77" s="68" t="s">
        <v>1444</v>
      </c>
      <c r="R77" s="76" t="s">
        <v>200</v>
      </c>
      <c r="S77" s="76">
        <v>20191024</v>
      </c>
      <c r="T77" s="2" t="str">
        <f t="shared" si="6"/>
        <v>任兵20191024</v>
      </c>
      <c r="U77" s="76" t="s">
        <v>60</v>
      </c>
    </row>
    <row r="78" spans="1:21" s="2" customFormat="1" ht="24.75" customHeight="1">
      <c r="A78" s="71">
        <v>76</v>
      </c>
      <c r="B78" s="125" t="s">
        <v>6</v>
      </c>
      <c r="C78" s="76" t="s">
        <v>1450</v>
      </c>
      <c r="D78" s="76" t="s">
        <v>1451</v>
      </c>
      <c r="E78" s="76" t="s">
        <v>38</v>
      </c>
      <c r="F78" s="76" t="s">
        <v>598</v>
      </c>
      <c r="G78" s="76" t="s">
        <v>1452</v>
      </c>
      <c r="H78" s="6">
        <v>12</v>
      </c>
      <c r="I78" s="131">
        <v>43922</v>
      </c>
      <c r="J78" s="132">
        <v>44012</v>
      </c>
      <c r="K78" s="111">
        <f t="shared" si="5"/>
        <v>91</v>
      </c>
      <c r="L78" s="133">
        <v>4.35</v>
      </c>
      <c r="M78" s="134">
        <f t="shared" si="4"/>
        <v>329.87499999999994</v>
      </c>
      <c r="N78" s="68" t="s">
        <v>1444</v>
      </c>
      <c r="R78" s="76" t="s">
        <v>1450</v>
      </c>
      <c r="S78" s="76">
        <v>20191029</v>
      </c>
      <c r="T78" s="2" t="str">
        <f t="shared" si="6"/>
        <v>刘永见20191029</v>
      </c>
      <c r="U78" s="76" t="s">
        <v>38</v>
      </c>
    </row>
    <row r="79" spans="1:21" s="2" customFormat="1" ht="24.75" customHeight="1">
      <c r="A79" s="71">
        <v>77</v>
      </c>
      <c r="B79" s="125" t="s">
        <v>6</v>
      </c>
      <c r="C79" s="76" t="s">
        <v>427</v>
      </c>
      <c r="D79" s="76" t="s">
        <v>1453</v>
      </c>
      <c r="E79" s="76" t="s">
        <v>60</v>
      </c>
      <c r="F79" s="76" t="s">
        <v>207</v>
      </c>
      <c r="G79" s="76" t="s">
        <v>1408</v>
      </c>
      <c r="H79" s="6">
        <v>12</v>
      </c>
      <c r="I79" s="131">
        <v>43922</v>
      </c>
      <c r="J79" s="132">
        <v>44012</v>
      </c>
      <c r="K79" s="111">
        <f t="shared" si="5"/>
        <v>91</v>
      </c>
      <c r="L79" s="133">
        <v>4.35</v>
      </c>
      <c r="M79" s="134">
        <f t="shared" si="4"/>
        <v>549.7916666666666</v>
      </c>
      <c r="N79" s="68" t="s">
        <v>1444</v>
      </c>
      <c r="R79" s="76" t="s">
        <v>427</v>
      </c>
      <c r="S79" s="76">
        <v>20191106</v>
      </c>
      <c r="T79" s="2" t="str">
        <f t="shared" si="6"/>
        <v>叶学文20191106</v>
      </c>
      <c r="U79" s="76" t="s">
        <v>60</v>
      </c>
    </row>
    <row r="80" spans="1:21" s="2" customFormat="1" ht="24.75" customHeight="1">
      <c r="A80" s="71">
        <v>78</v>
      </c>
      <c r="B80" s="125" t="s">
        <v>6</v>
      </c>
      <c r="C80" s="76" t="s">
        <v>211</v>
      </c>
      <c r="D80" s="76" t="s">
        <v>1454</v>
      </c>
      <c r="E80" s="76" t="s">
        <v>60</v>
      </c>
      <c r="F80" s="76" t="s">
        <v>619</v>
      </c>
      <c r="G80" s="76" t="s">
        <v>1455</v>
      </c>
      <c r="H80" s="6">
        <v>12</v>
      </c>
      <c r="I80" s="131">
        <v>43922</v>
      </c>
      <c r="J80" s="132">
        <v>44012</v>
      </c>
      <c r="K80" s="111">
        <f t="shared" si="5"/>
        <v>91</v>
      </c>
      <c r="L80" s="133">
        <v>4.35</v>
      </c>
      <c r="M80" s="134">
        <f t="shared" si="4"/>
        <v>549.7916666666666</v>
      </c>
      <c r="N80" s="68" t="s">
        <v>1444</v>
      </c>
      <c r="R80" s="76" t="s">
        <v>211</v>
      </c>
      <c r="S80" s="76">
        <v>20191115</v>
      </c>
      <c r="T80" s="2" t="str">
        <f t="shared" si="6"/>
        <v>付观志20191115</v>
      </c>
      <c r="U80" s="76" t="s">
        <v>60</v>
      </c>
    </row>
    <row r="81" spans="1:21" s="2" customFormat="1" ht="24.75" customHeight="1">
      <c r="A81" s="71">
        <v>79</v>
      </c>
      <c r="B81" s="125" t="s">
        <v>6</v>
      </c>
      <c r="C81" s="76" t="s">
        <v>223</v>
      </c>
      <c r="D81" s="76" t="s">
        <v>224</v>
      </c>
      <c r="E81" s="76" t="s">
        <v>38</v>
      </c>
      <c r="F81" s="76" t="s">
        <v>40</v>
      </c>
      <c r="G81" s="76" t="s">
        <v>1456</v>
      </c>
      <c r="H81" s="6">
        <v>12</v>
      </c>
      <c r="I81" s="131">
        <v>43922</v>
      </c>
      <c r="J81" s="132">
        <v>44012</v>
      </c>
      <c r="K81" s="111">
        <f t="shared" si="5"/>
        <v>91</v>
      </c>
      <c r="L81" s="133">
        <v>4.35</v>
      </c>
      <c r="M81" s="134">
        <f t="shared" si="4"/>
        <v>329.87499999999994</v>
      </c>
      <c r="N81" s="68" t="s">
        <v>1444</v>
      </c>
      <c r="R81" s="76" t="s">
        <v>223</v>
      </c>
      <c r="S81" s="76">
        <v>20191118</v>
      </c>
      <c r="T81" s="2" t="str">
        <f t="shared" si="6"/>
        <v>汤新男20191118</v>
      </c>
      <c r="U81" s="76" t="s">
        <v>38</v>
      </c>
    </row>
    <row r="82" spans="1:21" s="2" customFormat="1" ht="24.75" customHeight="1">
      <c r="A82" s="71">
        <v>80</v>
      </c>
      <c r="B82" s="125" t="s">
        <v>6</v>
      </c>
      <c r="C82" s="76" t="s">
        <v>228</v>
      </c>
      <c r="D82" s="76" t="s">
        <v>229</v>
      </c>
      <c r="E82" s="76" t="s">
        <v>38</v>
      </c>
      <c r="F82" s="76" t="s">
        <v>40</v>
      </c>
      <c r="G82" s="76" t="s">
        <v>1456</v>
      </c>
      <c r="H82" s="6">
        <v>12</v>
      </c>
      <c r="I82" s="131">
        <v>43922</v>
      </c>
      <c r="J82" s="132">
        <v>44012</v>
      </c>
      <c r="K82" s="111">
        <f t="shared" si="5"/>
        <v>91</v>
      </c>
      <c r="L82" s="133">
        <v>4.35</v>
      </c>
      <c r="M82" s="134">
        <f t="shared" si="4"/>
        <v>329.87499999999994</v>
      </c>
      <c r="N82" s="68" t="s">
        <v>1444</v>
      </c>
      <c r="R82" s="76" t="s">
        <v>228</v>
      </c>
      <c r="S82" s="76">
        <v>20191118</v>
      </c>
      <c r="T82" s="2" t="str">
        <f t="shared" si="6"/>
        <v>文喜平20191118</v>
      </c>
      <c r="U82" s="76" t="s">
        <v>38</v>
      </c>
    </row>
    <row r="83" spans="1:21" s="2" customFormat="1" ht="24.75" customHeight="1">
      <c r="A83" s="71">
        <v>81</v>
      </c>
      <c r="B83" s="125" t="s">
        <v>6</v>
      </c>
      <c r="C83" s="76" t="s">
        <v>204</v>
      </c>
      <c r="D83" s="76" t="s">
        <v>205</v>
      </c>
      <c r="E83" s="76" t="s">
        <v>38</v>
      </c>
      <c r="F83" s="76" t="s">
        <v>623</v>
      </c>
      <c r="G83" s="76" t="s">
        <v>1457</v>
      </c>
      <c r="H83" s="6">
        <v>12</v>
      </c>
      <c r="I83" s="131">
        <v>43922</v>
      </c>
      <c r="J83" s="132">
        <v>44012</v>
      </c>
      <c r="K83" s="111">
        <f t="shared" si="5"/>
        <v>91</v>
      </c>
      <c r="L83" s="133">
        <v>4.35</v>
      </c>
      <c r="M83" s="134">
        <f t="shared" si="4"/>
        <v>329.87499999999994</v>
      </c>
      <c r="N83" s="68" t="s">
        <v>1444</v>
      </c>
      <c r="R83" s="76" t="s">
        <v>204</v>
      </c>
      <c r="S83" s="76">
        <v>20191122</v>
      </c>
      <c r="T83" s="2" t="str">
        <f t="shared" si="6"/>
        <v>杨敬20191122</v>
      </c>
      <c r="U83" s="76" t="s">
        <v>38</v>
      </c>
    </row>
    <row r="84" spans="1:21" s="2" customFormat="1" ht="24.75" customHeight="1">
      <c r="A84" s="71">
        <v>82</v>
      </c>
      <c r="B84" s="125" t="s">
        <v>6</v>
      </c>
      <c r="C84" s="76" t="s">
        <v>232</v>
      </c>
      <c r="D84" s="76" t="s">
        <v>233</v>
      </c>
      <c r="E84" s="76" t="s">
        <v>60</v>
      </c>
      <c r="F84" s="76" t="s">
        <v>1458</v>
      </c>
      <c r="G84" s="76" t="s">
        <v>1459</v>
      </c>
      <c r="H84" s="6">
        <v>12</v>
      </c>
      <c r="I84" s="131">
        <v>43922</v>
      </c>
      <c r="J84" s="132">
        <v>44012</v>
      </c>
      <c r="K84" s="111">
        <f t="shared" si="5"/>
        <v>91</v>
      </c>
      <c r="L84" s="133">
        <v>4.35</v>
      </c>
      <c r="M84" s="134">
        <f t="shared" si="4"/>
        <v>549.7916666666666</v>
      </c>
      <c r="N84" s="68" t="s">
        <v>1444</v>
      </c>
      <c r="R84" s="76" t="s">
        <v>232</v>
      </c>
      <c r="S84" s="76">
        <v>20191126</v>
      </c>
      <c r="T84" s="2" t="str">
        <f t="shared" si="6"/>
        <v>陈勋20191126</v>
      </c>
      <c r="U84" s="76" t="s">
        <v>60</v>
      </c>
    </row>
    <row r="85" spans="1:21" s="2" customFormat="1" ht="24.75" customHeight="1">
      <c r="A85" s="71">
        <v>83</v>
      </c>
      <c r="B85" s="125" t="s">
        <v>6</v>
      </c>
      <c r="C85" s="76" t="s">
        <v>209</v>
      </c>
      <c r="D85" s="76" t="s">
        <v>210</v>
      </c>
      <c r="E85" s="76" t="s">
        <v>60</v>
      </c>
      <c r="F85" s="76" t="s">
        <v>1460</v>
      </c>
      <c r="G85" s="76" t="s">
        <v>1461</v>
      </c>
      <c r="H85" s="6">
        <v>12</v>
      </c>
      <c r="I85" s="131">
        <v>43922</v>
      </c>
      <c r="J85" s="132">
        <v>44012</v>
      </c>
      <c r="K85" s="111">
        <f t="shared" si="5"/>
        <v>91</v>
      </c>
      <c r="L85" s="133">
        <v>4.35</v>
      </c>
      <c r="M85" s="134">
        <f t="shared" si="4"/>
        <v>549.7916666666666</v>
      </c>
      <c r="N85" s="68" t="s">
        <v>1444</v>
      </c>
      <c r="R85" s="76" t="s">
        <v>209</v>
      </c>
      <c r="S85" s="76">
        <v>20191212</v>
      </c>
      <c r="T85" s="2" t="str">
        <f t="shared" si="6"/>
        <v>龙世权20191212</v>
      </c>
      <c r="U85" s="76" t="s">
        <v>60</v>
      </c>
    </row>
    <row r="86" spans="1:21" s="2" customFormat="1" ht="24.75" customHeight="1">
      <c r="A86" s="71">
        <v>84</v>
      </c>
      <c r="B86" s="126" t="s">
        <v>6</v>
      </c>
      <c r="C86" s="76" t="s">
        <v>243</v>
      </c>
      <c r="D86" s="76" t="s">
        <v>244</v>
      </c>
      <c r="E86" s="76" t="s">
        <v>60</v>
      </c>
      <c r="F86" s="76" t="s">
        <v>669</v>
      </c>
      <c r="G86" s="76" t="s">
        <v>1462</v>
      </c>
      <c r="H86" s="6">
        <v>12</v>
      </c>
      <c r="I86" s="131">
        <v>43922</v>
      </c>
      <c r="J86" s="132">
        <v>44012</v>
      </c>
      <c r="K86" s="111">
        <f t="shared" si="5"/>
        <v>91</v>
      </c>
      <c r="L86" s="133">
        <v>4.35</v>
      </c>
      <c r="M86" s="134">
        <f t="shared" si="4"/>
        <v>549.7916666666666</v>
      </c>
      <c r="N86" s="68" t="s">
        <v>1444</v>
      </c>
      <c r="R86" s="76" t="s">
        <v>243</v>
      </c>
      <c r="S86" s="76">
        <v>20191213</v>
      </c>
      <c r="T86" s="2" t="str">
        <f t="shared" si="6"/>
        <v>赵四红20191213</v>
      </c>
      <c r="U86" s="76" t="s">
        <v>60</v>
      </c>
    </row>
    <row r="87" spans="1:21" s="2" customFormat="1" ht="24.75" customHeight="1">
      <c r="A87" s="71">
        <v>85</v>
      </c>
      <c r="B87" s="125" t="s">
        <v>6</v>
      </c>
      <c r="C87" s="76" t="s">
        <v>1463</v>
      </c>
      <c r="D87" s="76" t="s">
        <v>1464</v>
      </c>
      <c r="E87" s="76" t="s">
        <v>60</v>
      </c>
      <c r="F87" s="76" t="s">
        <v>669</v>
      </c>
      <c r="G87" s="76" t="s">
        <v>1462</v>
      </c>
      <c r="H87" s="6">
        <v>12</v>
      </c>
      <c r="I87" s="131">
        <v>43922</v>
      </c>
      <c r="J87" s="132">
        <v>44012</v>
      </c>
      <c r="K87" s="111">
        <f t="shared" si="5"/>
        <v>91</v>
      </c>
      <c r="L87" s="133">
        <v>4.35</v>
      </c>
      <c r="M87" s="134">
        <f t="shared" si="4"/>
        <v>549.7916666666666</v>
      </c>
      <c r="N87" s="68" t="s">
        <v>1444</v>
      </c>
      <c r="R87" s="76" t="s">
        <v>1463</v>
      </c>
      <c r="S87" s="76">
        <v>20191213</v>
      </c>
      <c r="T87" s="2" t="str">
        <f t="shared" si="6"/>
        <v>祖文祥20191213</v>
      </c>
      <c r="U87" s="76" t="s">
        <v>60</v>
      </c>
    </row>
    <row r="88" spans="1:21" s="2" customFormat="1" ht="24.75" customHeight="1">
      <c r="A88" s="71">
        <v>86</v>
      </c>
      <c r="B88" s="125" t="s">
        <v>6</v>
      </c>
      <c r="C88" s="76" t="s">
        <v>215</v>
      </c>
      <c r="D88" s="76" t="s">
        <v>216</v>
      </c>
      <c r="E88" s="76" t="s">
        <v>1465</v>
      </c>
      <c r="F88" s="76" t="s">
        <v>1466</v>
      </c>
      <c r="G88" s="76" t="s">
        <v>1467</v>
      </c>
      <c r="H88" s="6">
        <v>12</v>
      </c>
      <c r="I88" s="131">
        <v>43922</v>
      </c>
      <c r="J88" s="132">
        <v>44012</v>
      </c>
      <c r="K88" s="111">
        <f t="shared" si="5"/>
        <v>91</v>
      </c>
      <c r="L88" s="133">
        <v>4.35</v>
      </c>
      <c r="M88" s="134">
        <f t="shared" si="4"/>
        <v>274.8958333333333</v>
      </c>
      <c r="N88" s="68" t="s">
        <v>1444</v>
      </c>
      <c r="R88" s="76" t="s">
        <v>215</v>
      </c>
      <c r="S88" s="76">
        <v>20191216</v>
      </c>
      <c r="T88" s="2" t="str">
        <f t="shared" si="6"/>
        <v>杨从喜20191216</v>
      </c>
      <c r="U88" s="76" t="s">
        <v>1465</v>
      </c>
    </row>
    <row r="89" spans="1:21" s="2" customFormat="1" ht="24.75" customHeight="1">
      <c r="A89" s="71">
        <v>87</v>
      </c>
      <c r="B89" s="125" t="s">
        <v>6</v>
      </c>
      <c r="C89" s="76" t="s">
        <v>606</v>
      </c>
      <c r="D89" s="76" t="s">
        <v>1468</v>
      </c>
      <c r="E89" s="76" t="s">
        <v>60</v>
      </c>
      <c r="F89" s="76" t="s">
        <v>1412</v>
      </c>
      <c r="G89" s="76" t="s">
        <v>1469</v>
      </c>
      <c r="H89" s="6">
        <v>12</v>
      </c>
      <c r="I89" s="131">
        <v>43922</v>
      </c>
      <c r="J89" s="132">
        <v>44012</v>
      </c>
      <c r="K89" s="111">
        <f t="shared" si="5"/>
        <v>91</v>
      </c>
      <c r="L89" s="133">
        <v>4.35</v>
      </c>
      <c r="M89" s="134">
        <f t="shared" si="4"/>
        <v>549.7916666666666</v>
      </c>
      <c r="N89" s="68" t="s">
        <v>1444</v>
      </c>
      <c r="R89" s="76" t="s">
        <v>606</v>
      </c>
      <c r="S89" s="76">
        <v>20200116</v>
      </c>
      <c r="T89" s="2" t="str">
        <f t="shared" si="6"/>
        <v>王冬华20200116</v>
      </c>
      <c r="U89" s="76" t="s">
        <v>60</v>
      </c>
    </row>
    <row r="90" spans="1:21" s="2" customFormat="1" ht="24.75" customHeight="1">
      <c r="A90" s="71">
        <v>88</v>
      </c>
      <c r="B90" s="125" t="s">
        <v>6</v>
      </c>
      <c r="C90" s="76" t="s">
        <v>258</v>
      </c>
      <c r="D90" s="76" t="s">
        <v>259</v>
      </c>
      <c r="E90" s="76" t="s">
        <v>60</v>
      </c>
      <c r="F90" s="76" t="s">
        <v>1416</v>
      </c>
      <c r="G90" s="76" t="s">
        <v>1417</v>
      </c>
      <c r="H90" s="6">
        <v>12</v>
      </c>
      <c r="I90" s="131">
        <v>43922</v>
      </c>
      <c r="J90" s="132">
        <v>44012</v>
      </c>
      <c r="K90" s="111">
        <f t="shared" si="5"/>
        <v>91</v>
      </c>
      <c r="L90" s="133">
        <v>4.35</v>
      </c>
      <c r="M90" s="134">
        <f t="shared" si="4"/>
        <v>549.7916666666666</v>
      </c>
      <c r="N90" s="68" t="s">
        <v>1444</v>
      </c>
      <c r="R90" s="76" t="s">
        <v>258</v>
      </c>
      <c r="S90" s="76">
        <v>20200117</v>
      </c>
      <c r="T90" s="2" t="str">
        <f t="shared" si="6"/>
        <v>白浩20200117</v>
      </c>
      <c r="U90" s="76" t="s">
        <v>60</v>
      </c>
    </row>
    <row r="91" spans="1:21" s="2" customFormat="1" ht="24.75" customHeight="1">
      <c r="A91" s="71">
        <v>89</v>
      </c>
      <c r="B91" s="125" t="s">
        <v>6</v>
      </c>
      <c r="C91" s="76" t="s">
        <v>253</v>
      </c>
      <c r="D91" s="76" t="s">
        <v>254</v>
      </c>
      <c r="E91" s="76" t="s">
        <v>60</v>
      </c>
      <c r="F91" s="76" t="s">
        <v>1470</v>
      </c>
      <c r="G91" s="76" t="s">
        <v>1471</v>
      </c>
      <c r="H91" s="6">
        <v>12</v>
      </c>
      <c r="I91" s="131">
        <v>43922</v>
      </c>
      <c r="J91" s="132">
        <v>44012</v>
      </c>
      <c r="K91" s="111">
        <f t="shared" si="5"/>
        <v>91</v>
      </c>
      <c r="L91" s="133">
        <v>4.35</v>
      </c>
      <c r="M91" s="134">
        <f aca="true" t="shared" si="7" ref="M91:M96">E91*K91*L91/36000</f>
        <v>549.7916666666666</v>
      </c>
      <c r="N91" s="68" t="s">
        <v>1444</v>
      </c>
      <c r="R91" s="76" t="s">
        <v>253</v>
      </c>
      <c r="S91" s="76">
        <v>20200305</v>
      </c>
      <c r="T91" s="2" t="str">
        <f t="shared" si="6"/>
        <v>秦万禧20200305</v>
      </c>
      <c r="U91" s="76" t="s">
        <v>60</v>
      </c>
    </row>
    <row r="92" spans="1:21" s="2" customFormat="1" ht="24.75" customHeight="1">
      <c r="A92" s="71">
        <v>90</v>
      </c>
      <c r="B92" s="125" t="s">
        <v>6</v>
      </c>
      <c r="C92" s="76" t="s">
        <v>184</v>
      </c>
      <c r="D92" s="76" t="s">
        <v>185</v>
      </c>
      <c r="E92" s="76" t="s">
        <v>60</v>
      </c>
      <c r="F92" s="76" t="s">
        <v>1472</v>
      </c>
      <c r="G92" s="76" t="s">
        <v>1473</v>
      </c>
      <c r="H92" s="6">
        <v>12</v>
      </c>
      <c r="I92" s="131">
        <v>43922</v>
      </c>
      <c r="J92" s="132">
        <v>44012</v>
      </c>
      <c r="K92" s="111">
        <f t="shared" si="5"/>
        <v>91</v>
      </c>
      <c r="L92" s="133">
        <v>4.35</v>
      </c>
      <c r="M92" s="134">
        <f t="shared" si="7"/>
        <v>549.7916666666666</v>
      </c>
      <c r="N92" s="68" t="s">
        <v>1444</v>
      </c>
      <c r="R92" s="76" t="s">
        <v>184</v>
      </c>
      <c r="S92" s="76">
        <v>20200331</v>
      </c>
      <c r="T92" s="2" t="str">
        <f t="shared" si="6"/>
        <v>龙刚20200331</v>
      </c>
      <c r="U92" s="76" t="s">
        <v>60</v>
      </c>
    </row>
    <row r="93" spans="1:21" s="2" customFormat="1" ht="24.75" customHeight="1">
      <c r="A93" s="71">
        <v>91</v>
      </c>
      <c r="B93" s="125" t="s">
        <v>6</v>
      </c>
      <c r="C93" s="76" t="s">
        <v>1474</v>
      </c>
      <c r="D93" s="76" t="s">
        <v>1475</v>
      </c>
      <c r="E93" s="76" t="s">
        <v>60</v>
      </c>
      <c r="F93" s="76" t="s">
        <v>1476</v>
      </c>
      <c r="G93" s="76" t="s">
        <v>1477</v>
      </c>
      <c r="H93" s="6">
        <v>12</v>
      </c>
      <c r="I93" s="131">
        <v>43922</v>
      </c>
      <c r="J93" s="132">
        <v>44012</v>
      </c>
      <c r="K93" s="111">
        <f t="shared" si="5"/>
        <v>91</v>
      </c>
      <c r="L93" s="133">
        <v>4.35</v>
      </c>
      <c r="M93" s="134">
        <f t="shared" si="7"/>
        <v>549.7916666666666</v>
      </c>
      <c r="N93" s="68" t="s">
        <v>1444</v>
      </c>
      <c r="R93" s="76" t="s">
        <v>1474</v>
      </c>
      <c r="S93" s="76">
        <v>20200407</v>
      </c>
      <c r="T93" s="2" t="str">
        <f t="shared" si="6"/>
        <v>樊文20200407</v>
      </c>
      <c r="U93" s="76" t="s">
        <v>60</v>
      </c>
    </row>
    <row r="94" spans="1:21" s="2" customFormat="1" ht="24.75" customHeight="1">
      <c r="A94" s="71">
        <v>92</v>
      </c>
      <c r="B94" s="125" t="s">
        <v>6</v>
      </c>
      <c r="C94" s="76" t="s">
        <v>304</v>
      </c>
      <c r="D94" s="76" t="s">
        <v>305</v>
      </c>
      <c r="E94" s="76" t="s">
        <v>60</v>
      </c>
      <c r="F94" s="76" t="s">
        <v>135</v>
      </c>
      <c r="G94" s="76" t="s">
        <v>1478</v>
      </c>
      <c r="H94" s="6">
        <v>12</v>
      </c>
      <c r="I94" s="131">
        <v>43922</v>
      </c>
      <c r="J94" s="132">
        <v>44012</v>
      </c>
      <c r="K94" s="111">
        <f t="shared" si="5"/>
        <v>91</v>
      </c>
      <c r="L94" s="133">
        <v>4.35</v>
      </c>
      <c r="M94" s="134">
        <f t="shared" si="7"/>
        <v>549.7916666666666</v>
      </c>
      <c r="N94" s="68" t="s">
        <v>1444</v>
      </c>
      <c r="R94" s="76" t="s">
        <v>304</v>
      </c>
      <c r="S94" s="76">
        <v>20200520</v>
      </c>
      <c r="T94" s="2" t="str">
        <f t="shared" si="6"/>
        <v>向玉兰20200520</v>
      </c>
      <c r="U94" s="76" t="s">
        <v>60</v>
      </c>
    </row>
    <row r="95" spans="1:21" s="2" customFormat="1" ht="24.75" customHeight="1">
      <c r="A95" s="71">
        <v>93</v>
      </c>
      <c r="B95" s="125" t="s">
        <v>6</v>
      </c>
      <c r="C95" s="76" t="s">
        <v>1479</v>
      </c>
      <c r="D95" s="76" t="s">
        <v>1480</v>
      </c>
      <c r="E95" s="76" t="s">
        <v>38</v>
      </c>
      <c r="F95" s="76" t="s">
        <v>1481</v>
      </c>
      <c r="G95" s="76" t="s">
        <v>1482</v>
      </c>
      <c r="H95" s="6">
        <v>12</v>
      </c>
      <c r="I95" s="131">
        <v>43922</v>
      </c>
      <c r="J95" s="132">
        <v>44012</v>
      </c>
      <c r="K95" s="111">
        <f t="shared" si="5"/>
        <v>91</v>
      </c>
      <c r="L95" s="133">
        <v>4.35</v>
      </c>
      <c r="M95" s="134">
        <f t="shared" si="7"/>
        <v>329.87499999999994</v>
      </c>
      <c r="N95" s="68" t="s">
        <v>1444</v>
      </c>
      <c r="R95" s="76" t="s">
        <v>1479</v>
      </c>
      <c r="S95" s="76">
        <v>20200612</v>
      </c>
      <c r="T95" s="2" t="str">
        <f t="shared" si="6"/>
        <v>熊初亮20200612</v>
      </c>
      <c r="U95" s="76" t="s">
        <v>38</v>
      </c>
    </row>
    <row r="96" spans="1:21" s="2" customFormat="1" ht="24.75" customHeight="1">
      <c r="A96" s="71">
        <v>94</v>
      </c>
      <c r="B96" s="125" t="s">
        <v>6</v>
      </c>
      <c r="C96" s="76" t="s">
        <v>278</v>
      </c>
      <c r="D96" s="76" t="s">
        <v>279</v>
      </c>
      <c r="E96" s="76" t="s">
        <v>60</v>
      </c>
      <c r="F96" s="76" t="s">
        <v>280</v>
      </c>
      <c r="G96" s="76" t="s">
        <v>281</v>
      </c>
      <c r="H96" s="6">
        <v>12</v>
      </c>
      <c r="I96" s="131">
        <v>43922</v>
      </c>
      <c r="J96" s="132">
        <v>44006</v>
      </c>
      <c r="K96" s="111">
        <f t="shared" si="5"/>
        <v>85</v>
      </c>
      <c r="L96" s="133">
        <v>4.35</v>
      </c>
      <c r="M96" s="134">
        <f t="shared" si="7"/>
        <v>513.5416666666666</v>
      </c>
      <c r="N96" s="68" t="s">
        <v>1444</v>
      </c>
      <c r="R96" s="76" t="s">
        <v>278</v>
      </c>
      <c r="S96" s="76">
        <v>20190827</v>
      </c>
      <c r="T96" s="2" t="str">
        <f t="shared" si="6"/>
        <v>袁武波20190827</v>
      </c>
      <c r="U96" s="76" t="s">
        <v>60</v>
      </c>
    </row>
    <row r="97" spans="1:21" s="2" customFormat="1" ht="24.75" customHeight="1">
      <c r="A97" s="71">
        <v>95</v>
      </c>
      <c r="B97" s="62" t="s">
        <v>8</v>
      </c>
      <c r="C97" s="73" t="s">
        <v>1483</v>
      </c>
      <c r="D97" s="73" t="s">
        <v>1484</v>
      </c>
      <c r="E97" s="74">
        <v>30000</v>
      </c>
      <c r="F97" s="127">
        <v>43930</v>
      </c>
      <c r="G97" s="127">
        <v>44295</v>
      </c>
      <c r="H97" s="6">
        <v>12</v>
      </c>
      <c r="I97" s="127">
        <v>43930</v>
      </c>
      <c r="J97" s="127">
        <v>44012</v>
      </c>
      <c r="K97" s="111">
        <f t="shared" si="5"/>
        <v>83</v>
      </c>
      <c r="L97" s="73">
        <v>4.35</v>
      </c>
      <c r="M97" s="73">
        <f aca="true" t="shared" si="8" ref="M97:M110">L97/360*G97*K97/100</f>
        <v>444.24193750000006</v>
      </c>
      <c r="N97" s="68" t="s">
        <v>1485</v>
      </c>
      <c r="R97" s="73" t="s">
        <v>1483</v>
      </c>
      <c r="S97" s="76">
        <v>20200409</v>
      </c>
      <c r="T97" s="2" t="str">
        <f t="shared" si="6"/>
        <v>向健20200409</v>
      </c>
      <c r="U97" s="74">
        <v>30000</v>
      </c>
    </row>
    <row r="98" spans="1:21" s="2" customFormat="1" ht="24.75" customHeight="1">
      <c r="A98" s="71">
        <v>96</v>
      </c>
      <c r="B98" s="62" t="s">
        <v>8</v>
      </c>
      <c r="C98" s="73" t="s">
        <v>1486</v>
      </c>
      <c r="D98" s="73" t="s">
        <v>1487</v>
      </c>
      <c r="E98" s="74">
        <v>20000</v>
      </c>
      <c r="F98" s="127">
        <v>43981</v>
      </c>
      <c r="G98" s="127">
        <v>44346</v>
      </c>
      <c r="H98" s="6">
        <v>12</v>
      </c>
      <c r="I98" s="127">
        <v>43981</v>
      </c>
      <c r="J98" s="127">
        <v>44012</v>
      </c>
      <c r="K98" s="111">
        <f t="shared" si="5"/>
        <v>32</v>
      </c>
      <c r="L98" s="73">
        <v>4.35</v>
      </c>
      <c r="M98" s="73">
        <f t="shared" si="8"/>
        <v>171.47119999999998</v>
      </c>
      <c r="N98" s="68" t="s">
        <v>1485</v>
      </c>
      <c r="R98" s="73" t="s">
        <v>1486</v>
      </c>
      <c r="S98" s="76">
        <v>20200530</v>
      </c>
      <c r="T98" s="2" t="str">
        <f t="shared" si="6"/>
        <v>张业广20200530</v>
      </c>
      <c r="U98" s="74">
        <v>20000</v>
      </c>
    </row>
    <row r="99" spans="1:21" s="2" customFormat="1" ht="24.75" customHeight="1">
      <c r="A99" s="71">
        <v>97</v>
      </c>
      <c r="B99" s="62" t="s">
        <v>8</v>
      </c>
      <c r="C99" s="73" t="s">
        <v>1488</v>
      </c>
      <c r="D99" s="73" t="s">
        <v>1489</v>
      </c>
      <c r="E99" s="74">
        <v>40000</v>
      </c>
      <c r="F99" s="127">
        <v>43973</v>
      </c>
      <c r="G99" s="127">
        <v>44338</v>
      </c>
      <c r="H99" s="6">
        <v>12</v>
      </c>
      <c r="I99" s="127">
        <v>43973</v>
      </c>
      <c r="J99" s="127">
        <v>44012</v>
      </c>
      <c r="K99" s="111">
        <f t="shared" si="5"/>
        <v>40</v>
      </c>
      <c r="L99" s="73">
        <v>4.35</v>
      </c>
      <c r="M99" s="73">
        <f t="shared" si="8"/>
        <v>214.30033333333333</v>
      </c>
      <c r="N99" s="68" t="s">
        <v>1485</v>
      </c>
      <c r="R99" s="73" t="s">
        <v>1488</v>
      </c>
      <c r="S99" s="76">
        <v>20200522</v>
      </c>
      <c r="T99" s="2" t="str">
        <f t="shared" si="6"/>
        <v>汤碧波20200522</v>
      </c>
      <c r="U99" s="74">
        <v>40000</v>
      </c>
    </row>
    <row r="100" spans="1:21" s="2" customFormat="1" ht="24.75" customHeight="1">
      <c r="A100" s="71">
        <v>98</v>
      </c>
      <c r="B100" s="62" t="s">
        <v>8</v>
      </c>
      <c r="C100" s="73" t="s">
        <v>79</v>
      </c>
      <c r="D100" s="73" t="s">
        <v>80</v>
      </c>
      <c r="E100" s="73">
        <v>5068.01</v>
      </c>
      <c r="F100" s="127">
        <v>43627</v>
      </c>
      <c r="G100" s="127">
        <v>43976</v>
      </c>
      <c r="H100" s="6">
        <v>12</v>
      </c>
      <c r="I100" s="127">
        <v>43922</v>
      </c>
      <c r="J100" s="127">
        <v>43976</v>
      </c>
      <c r="K100" s="111">
        <f t="shared" si="5"/>
        <v>55</v>
      </c>
      <c r="L100" s="73">
        <v>4.35</v>
      </c>
      <c r="M100" s="73">
        <f t="shared" si="8"/>
        <v>292.25716666666665</v>
      </c>
      <c r="N100" s="68" t="s">
        <v>1485</v>
      </c>
      <c r="R100" s="73" t="s">
        <v>79</v>
      </c>
      <c r="S100" s="76">
        <v>20190611</v>
      </c>
      <c r="T100" s="2" t="str">
        <f t="shared" si="6"/>
        <v>蔡进明20190611</v>
      </c>
      <c r="U100" s="73">
        <v>5068.01</v>
      </c>
    </row>
    <row r="101" spans="1:21" s="2" customFormat="1" ht="24.75" customHeight="1">
      <c r="A101" s="71">
        <v>99</v>
      </c>
      <c r="B101" s="62" t="s">
        <v>8</v>
      </c>
      <c r="C101" s="73" t="s">
        <v>79</v>
      </c>
      <c r="D101" s="73" t="s">
        <v>80</v>
      </c>
      <c r="E101" s="74">
        <v>5030.47</v>
      </c>
      <c r="F101" s="127">
        <v>43627</v>
      </c>
      <c r="G101" s="127">
        <v>43995</v>
      </c>
      <c r="H101" s="6">
        <v>12</v>
      </c>
      <c r="I101" s="127">
        <v>43922</v>
      </c>
      <c r="J101" s="127">
        <v>43995</v>
      </c>
      <c r="K101" s="111">
        <f t="shared" si="5"/>
        <v>74</v>
      </c>
      <c r="L101" s="73">
        <v>4.35</v>
      </c>
      <c r="M101" s="73">
        <f t="shared" si="8"/>
        <v>393.38862500000005</v>
      </c>
      <c r="N101" s="68" t="s">
        <v>1485</v>
      </c>
      <c r="R101" s="73" t="s">
        <v>79</v>
      </c>
      <c r="S101" s="76">
        <v>20190611</v>
      </c>
      <c r="T101" s="2" t="str">
        <f t="shared" si="6"/>
        <v>蔡进明20190611</v>
      </c>
      <c r="U101" s="74">
        <v>5030.47</v>
      </c>
    </row>
    <row r="102" spans="1:21" s="2" customFormat="1" ht="24.75" customHeight="1">
      <c r="A102" s="71">
        <v>100</v>
      </c>
      <c r="B102" s="62" t="s">
        <v>8</v>
      </c>
      <c r="C102" s="73" t="s">
        <v>1490</v>
      </c>
      <c r="D102" s="73" t="s">
        <v>1491</v>
      </c>
      <c r="E102" s="74">
        <v>20000</v>
      </c>
      <c r="F102" s="127" t="s">
        <v>1492</v>
      </c>
      <c r="G102" s="127">
        <v>44176</v>
      </c>
      <c r="H102" s="6">
        <v>12</v>
      </c>
      <c r="I102" s="127">
        <v>43922</v>
      </c>
      <c r="J102" s="127">
        <v>44012</v>
      </c>
      <c r="K102" s="111">
        <f t="shared" si="5"/>
        <v>91</v>
      </c>
      <c r="L102" s="73" t="s">
        <v>46</v>
      </c>
      <c r="M102" s="73">
        <f t="shared" si="8"/>
        <v>485.7519333333333</v>
      </c>
      <c r="N102" s="68" t="s">
        <v>1485</v>
      </c>
      <c r="R102" s="73" t="s">
        <v>1490</v>
      </c>
      <c r="S102" s="128">
        <v>20191211</v>
      </c>
      <c r="T102" s="2" t="str">
        <f t="shared" si="6"/>
        <v>文彩霞20191211</v>
      </c>
      <c r="U102" s="74">
        <v>20000</v>
      </c>
    </row>
    <row r="103" spans="1:21" s="2" customFormat="1" ht="24.75" customHeight="1">
      <c r="A103" s="71">
        <v>101</v>
      </c>
      <c r="B103" s="62" t="s">
        <v>8</v>
      </c>
      <c r="C103" s="73" t="s">
        <v>52</v>
      </c>
      <c r="D103" s="73" t="s">
        <v>53</v>
      </c>
      <c r="E103" s="74">
        <v>30000</v>
      </c>
      <c r="F103" s="127" t="s">
        <v>218</v>
      </c>
      <c r="G103" s="127">
        <v>44142</v>
      </c>
      <c r="H103" s="6">
        <v>12</v>
      </c>
      <c r="I103" s="127">
        <v>43922</v>
      </c>
      <c r="J103" s="127">
        <v>44012</v>
      </c>
      <c r="K103" s="111">
        <f t="shared" si="5"/>
        <v>91</v>
      </c>
      <c r="L103" s="73" t="s">
        <v>46</v>
      </c>
      <c r="M103" s="73">
        <f t="shared" si="8"/>
        <v>485.37807499999997</v>
      </c>
      <c r="N103" s="68" t="s">
        <v>1485</v>
      </c>
      <c r="R103" s="73" t="s">
        <v>52</v>
      </c>
      <c r="S103" s="128">
        <v>20191107</v>
      </c>
      <c r="T103" s="2" t="str">
        <f t="shared" si="6"/>
        <v>郑昌元20191107</v>
      </c>
      <c r="U103" s="74">
        <v>30000</v>
      </c>
    </row>
    <row r="104" spans="1:21" s="2" customFormat="1" ht="24.75" customHeight="1">
      <c r="A104" s="71">
        <v>102</v>
      </c>
      <c r="B104" s="62" t="s">
        <v>8</v>
      </c>
      <c r="C104" s="73" t="s">
        <v>106</v>
      </c>
      <c r="D104" s="73" t="s">
        <v>107</v>
      </c>
      <c r="E104" s="74">
        <v>30000</v>
      </c>
      <c r="F104" s="127" t="s">
        <v>108</v>
      </c>
      <c r="G104" s="127">
        <v>44086</v>
      </c>
      <c r="H104" s="6">
        <v>12</v>
      </c>
      <c r="I104" s="127">
        <v>43922</v>
      </c>
      <c r="J104" s="127">
        <v>44012</v>
      </c>
      <c r="K104" s="111">
        <f t="shared" si="5"/>
        <v>91</v>
      </c>
      <c r="L104" s="73" t="s">
        <v>46</v>
      </c>
      <c r="M104" s="73">
        <f t="shared" si="8"/>
        <v>484.76230833333335</v>
      </c>
      <c r="N104" s="68" t="s">
        <v>1485</v>
      </c>
      <c r="R104" s="73" t="s">
        <v>106</v>
      </c>
      <c r="S104" s="128">
        <v>20190912</v>
      </c>
      <c r="T104" s="2" t="str">
        <f t="shared" si="6"/>
        <v>何光林20190912</v>
      </c>
      <c r="U104" s="74">
        <v>30000</v>
      </c>
    </row>
    <row r="105" spans="1:21" s="2" customFormat="1" ht="24.75" customHeight="1">
      <c r="A105" s="71">
        <v>103</v>
      </c>
      <c r="B105" s="62" t="s">
        <v>8</v>
      </c>
      <c r="C105" s="73" t="s">
        <v>91</v>
      </c>
      <c r="D105" s="73" t="s">
        <v>92</v>
      </c>
      <c r="E105" s="74">
        <v>30000</v>
      </c>
      <c r="F105" s="127" t="s">
        <v>93</v>
      </c>
      <c r="G105" s="127">
        <v>44049</v>
      </c>
      <c r="H105" s="6">
        <v>12</v>
      </c>
      <c r="I105" s="127">
        <v>43922</v>
      </c>
      <c r="J105" s="127">
        <v>44012</v>
      </c>
      <c r="K105" s="111">
        <f t="shared" si="5"/>
        <v>91</v>
      </c>
      <c r="L105" s="73" t="s">
        <v>46</v>
      </c>
      <c r="M105" s="73">
        <f t="shared" si="8"/>
        <v>484.3554625</v>
      </c>
      <c r="N105" s="68" t="s">
        <v>1485</v>
      </c>
      <c r="R105" s="73" t="s">
        <v>91</v>
      </c>
      <c r="S105" s="128">
        <v>20190806</v>
      </c>
      <c r="T105" s="2" t="str">
        <f t="shared" si="6"/>
        <v>陈昌华20190806</v>
      </c>
      <c r="U105" s="74">
        <v>30000</v>
      </c>
    </row>
    <row r="106" spans="1:21" s="2" customFormat="1" ht="24.75" customHeight="1">
      <c r="A106" s="71">
        <v>104</v>
      </c>
      <c r="B106" s="62" t="s">
        <v>8</v>
      </c>
      <c r="C106" s="73" t="s">
        <v>72</v>
      </c>
      <c r="D106" s="73" t="s">
        <v>73</v>
      </c>
      <c r="E106" s="74">
        <v>40000</v>
      </c>
      <c r="F106" s="127" t="s">
        <v>1493</v>
      </c>
      <c r="G106" s="127">
        <v>44272</v>
      </c>
      <c r="H106" s="6">
        <v>12</v>
      </c>
      <c r="I106" s="127">
        <v>43922</v>
      </c>
      <c r="J106" s="127">
        <v>44012</v>
      </c>
      <c r="K106" s="111">
        <f t="shared" si="5"/>
        <v>91</v>
      </c>
      <c r="L106" s="73" t="s">
        <v>46</v>
      </c>
      <c r="M106" s="73">
        <f t="shared" si="8"/>
        <v>486.80753333333337</v>
      </c>
      <c r="N106" s="68" t="s">
        <v>1485</v>
      </c>
      <c r="R106" s="73" t="s">
        <v>72</v>
      </c>
      <c r="S106" s="128">
        <v>20200317</v>
      </c>
      <c r="T106" s="2" t="str">
        <f t="shared" si="6"/>
        <v>盛丽华20200317</v>
      </c>
      <c r="U106" s="74">
        <v>40000</v>
      </c>
    </row>
    <row r="107" spans="1:21" s="2" customFormat="1" ht="24.75" customHeight="1">
      <c r="A107" s="71">
        <v>105</v>
      </c>
      <c r="B107" s="62" t="s">
        <v>8</v>
      </c>
      <c r="C107" s="73" t="s">
        <v>96</v>
      </c>
      <c r="D107" s="73" t="s">
        <v>97</v>
      </c>
      <c r="E107" s="74">
        <v>40000</v>
      </c>
      <c r="F107" s="127" t="s">
        <v>98</v>
      </c>
      <c r="G107" s="127">
        <v>44080</v>
      </c>
      <c r="H107" s="6">
        <v>12</v>
      </c>
      <c r="I107" s="127">
        <v>43922</v>
      </c>
      <c r="J107" s="127">
        <v>44012</v>
      </c>
      <c r="K107" s="111">
        <f t="shared" si="5"/>
        <v>91</v>
      </c>
      <c r="L107" s="73" t="s">
        <v>46</v>
      </c>
      <c r="M107" s="73">
        <f t="shared" si="8"/>
        <v>484.6963333333333</v>
      </c>
      <c r="N107" s="68" t="s">
        <v>1485</v>
      </c>
      <c r="R107" s="73" t="s">
        <v>96</v>
      </c>
      <c r="S107" s="128">
        <v>20190906</v>
      </c>
      <c r="T107" s="2" t="str">
        <f t="shared" si="6"/>
        <v>段加军20190906</v>
      </c>
      <c r="U107" s="74">
        <v>40000</v>
      </c>
    </row>
    <row r="108" spans="1:21" s="2" customFormat="1" ht="24.75" customHeight="1">
      <c r="A108" s="71">
        <v>106</v>
      </c>
      <c r="B108" s="62" t="s">
        <v>8</v>
      </c>
      <c r="C108" s="73" t="s">
        <v>124</v>
      </c>
      <c r="D108" s="73" t="s">
        <v>125</v>
      </c>
      <c r="E108" s="74">
        <v>50000</v>
      </c>
      <c r="F108" s="127" t="s">
        <v>226</v>
      </c>
      <c r="G108" s="127">
        <v>44143</v>
      </c>
      <c r="H108" s="6">
        <v>12</v>
      </c>
      <c r="I108" s="127">
        <v>43922</v>
      </c>
      <c r="J108" s="127">
        <v>44012</v>
      </c>
      <c r="K108" s="111">
        <f t="shared" si="5"/>
        <v>91</v>
      </c>
      <c r="L108" s="73" t="s">
        <v>46</v>
      </c>
      <c r="M108" s="73">
        <f t="shared" si="8"/>
        <v>485.38907083333334</v>
      </c>
      <c r="N108" s="68" t="s">
        <v>1485</v>
      </c>
      <c r="R108" s="73" t="s">
        <v>124</v>
      </c>
      <c r="S108" s="128">
        <v>20191108</v>
      </c>
      <c r="T108" s="2" t="str">
        <f t="shared" si="6"/>
        <v>陈元秋20191108</v>
      </c>
      <c r="U108" s="74">
        <v>50000</v>
      </c>
    </row>
    <row r="109" spans="1:21" s="2" customFormat="1" ht="24.75" customHeight="1">
      <c r="A109" s="71">
        <v>107</v>
      </c>
      <c r="B109" s="62" t="s">
        <v>8</v>
      </c>
      <c r="C109" s="73" t="s">
        <v>101</v>
      </c>
      <c r="D109" s="73" t="s">
        <v>102</v>
      </c>
      <c r="E109" s="74">
        <v>50000</v>
      </c>
      <c r="F109" s="127" t="s">
        <v>103</v>
      </c>
      <c r="G109" s="127">
        <v>44085</v>
      </c>
      <c r="H109" s="6">
        <v>12</v>
      </c>
      <c r="I109" s="127">
        <v>43922</v>
      </c>
      <c r="J109" s="127">
        <v>44012</v>
      </c>
      <c r="K109" s="111">
        <f t="shared" si="5"/>
        <v>91</v>
      </c>
      <c r="L109" s="73" t="s">
        <v>46</v>
      </c>
      <c r="M109" s="73">
        <f t="shared" si="8"/>
        <v>484.7513125</v>
      </c>
      <c r="N109" s="68" t="s">
        <v>1485</v>
      </c>
      <c r="R109" s="73" t="s">
        <v>101</v>
      </c>
      <c r="S109" s="128">
        <v>20190911</v>
      </c>
      <c r="T109" s="2" t="str">
        <f t="shared" si="6"/>
        <v>夏国华20190911</v>
      </c>
      <c r="U109" s="74">
        <v>50000</v>
      </c>
    </row>
    <row r="110" spans="1:21" s="2" customFormat="1" ht="24.75" customHeight="1">
      <c r="A110" s="71">
        <v>108</v>
      </c>
      <c r="B110" s="62" t="s">
        <v>8</v>
      </c>
      <c r="C110" s="73" t="s">
        <v>938</v>
      </c>
      <c r="D110" s="73" t="s">
        <v>1494</v>
      </c>
      <c r="E110" s="74">
        <v>50000</v>
      </c>
      <c r="F110" s="127" t="s">
        <v>1495</v>
      </c>
      <c r="G110" s="127">
        <v>44147</v>
      </c>
      <c r="H110" s="6">
        <v>12</v>
      </c>
      <c r="I110" s="127">
        <v>43922</v>
      </c>
      <c r="J110" s="127">
        <v>44012</v>
      </c>
      <c r="K110" s="111">
        <f t="shared" si="5"/>
        <v>91</v>
      </c>
      <c r="L110" s="73" t="s">
        <v>46</v>
      </c>
      <c r="M110" s="73">
        <f t="shared" si="8"/>
        <v>485.43305416666664</v>
      </c>
      <c r="N110" s="68" t="s">
        <v>1485</v>
      </c>
      <c r="R110" s="73" t="s">
        <v>938</v>
      </c>
      <c r="S110" s="128">
        <v>20191112</v>
      </c>
      <c r="T110" s="2" t="str">
        <f t="shared" si="6"/>
        <v>曾建华20191112</v>
      </c>
      <c r="U110" s="74">
        <v>50000</v>
      </c>
    </row>
    <row r="111" spans="1:21" s="2" customFormat="1" ht="24.75" customHeight="1">
      <c r="A111" s="71">
        <v>109</v>
      </c>
      <c r="B111" s="62" t="s">
        <v>1496</v>
      </c>
      <c r="C111" s="128" t="s">
        <v>584</v>
      </c>
      <c r="D111" s="128" t="s">
        <v>585</v>
      </c>
      <c r="E111" s="129">
        <v>50000</v>
      </c>
      <c r="F111" s="128" t="s">
        <v>586</v>
      </c>
      <c r="G111" s="128" t="s">
        <v>587</v>
      </c>
      <c r="H111" s="6">
        <v>24</v>
      </c>
      <c r="I111" s="117">
        <v>43922</v>
      </c>
      <c r="J111" s="117">
        <v>44012</v>
      </c>
      <c r="K111" s="111">
        <f t="shared" si="5"/>
        <v>91</v>
      </c>
      <c r="L111" s="135">
        <v>4.75</v>
      </c>
      <c r="M111" s="115">
        <f aca="true" t="shared" si="9" ref="M111:M141">E111*L111/100/360*K111</f>
        <v>600.3472222222223</v>
      </c>
      <c r="N111" s="68" t="s">
        <v>1497</v>
      </c>
      <c r="R111" s="128" t="s">
        <v>584</v>
      </c>
      <c r="S111" s="128">
        <v>20170726</v>
      </c>
      <c r="T111" s="2" t="str">
        <f t="shared" si="6"/>
        <v>丁传义20170726</v>
      </c>
      <c r="U111" s="129">
        <v>50000</v>
      </c>
    </row>
    <row r="112" spans="1:21" s="2" customFormat="1" ht="24.75" customHeight="1">
      <c r="A112" s="71">
        <v>110</v>
      </c>
      <c r="B112" s="62" t="s">
        <v>1496</v>
      </c>
      <c r="C112" s="128" t="s">
        <v>628</v>
      </c>
      <c r="D112" s="128" t="s">
        <v>629</v>
      </c>
      <c r="E112" s="129">
        <v>40000</v>
      </c>
      <c r="F112" s="128" t="s">
        <v>630</v>
      </c>
      <c r="G112" s="128" t="s">
        <v>511</v>
      </c>
      <c r="H112" s="6">
        <v>24</v>
      </c>
      <c r="I112" s="117">
        <v>43922</v>
      </c>
      <c r="J112" s="117">
        <v>44012</v>
      </c>
      <c r="K112" s="111">
        <f t="shared" si="5"/>
        <v>91</v>
      </c>
      <c r="L112" s="135">
        <v>4.75</v>
      </c>
      <c r="M112" s="115">
        <f t="shared" si="9"/>
        <v>480.27777777777777</v>
      </c>
      <c r="N112" s="68" t="s">
        <v>1497</v>
      </c>
      <c r="R112" s="128" t="s">
        <v>628</v>
      </c>
      <c r="S112" s="128">
        <v>20180530</v>
      </c>
      <c r="T112" s="2" t="str">
        <f t="shared" si="6"/>
        <v>黄求成20180530</v>
      </c>
      <c r="U112" s="129">
        <v>40000</v>
      </c>
    </row>
    <row r="113" spans="1:21" s="2" customFormat="1" ht="24.75" customHeight="1">
      <c r="A113" s="71">
        <v>111</v>
      </c>
      <c r="B113" s="62" t="s">
        <v>1496</v>
      </c>
      <c r="C113" s="128" t="s">
        <v>637</v>
      </c>
      <c r="D113" s="128" t="s">
        <v>638</v>
      </c>
      <c r="E113" s="129">
        <v>50000</v>
      </c>
      <c r="F113" s="128" t="s">
        <v>639</v>
      </c>
      <c r="G113" s="128" t="s">
        <v>640</v>
      </c>
      <c r="H113" s="6">
        <v>24</v>
      </c>
      <c r="I113" s="117">
        <v>43922</v>
      </c>
      <c r="J113" s="117">
        <v>44012</v>
      </c>
      <c r="K113" s="111">
        <f t="shared" si="5"/>
        <v>91</v>
      </c>
      <c r="L113" s="135">
        <v>4.75</v>
      </c>
      <c r="M113" s="115">
        <f t="shared" si="9"/>
        <v>600.3472222222223</v>
      </c>
      <c r="N113" s="68" t="s">
        <v>1497</v>
      </c>
      <c r="R113" s="128" t="s">
        <v>637</v>
      </c>
      <c r="S113" s="128">
        <v>20180911</v>
      </c>
      <c r="T113" s="2" t="str">
        <f t="shared" si="6"/>
        <v>卢进旺20180911</v>
      </c>
      <c r="U113" s="129">
        <v>50000</v>
      </c>
    </row>
    <row r="114" spans="1:21" s="2" customFormat="1" ht="24.75" customHeight="1">
      <c r="A114" s="71">
        <v>112</v>
      </c>
      <c r="B114" s="62" t="s">
        <v>1496</v>
      </c>
      <c r="C114" s="128" t="s">
        <v>658</v>
      </c>
      <c r="D114" s="128" t="s">
        <v>659</v>
      </c>
      <c r="E114" s="129">
        <v>50000</v>
      </c>
      <c r="F114" s="128" t="s">
        <v>234</v>
      </c>
      <c r="G114" s="128" t="s">
        <v>1457</v>
      </c>
      <c r="H114" s="6">
        <v>24</v>
      </c>
      <c r="I114" s="117">
        <v>43922</v>
      </c>
      <c r="J114" s="117">
        <v>44012</v>
      </c>
      <c r="K114" s="111">
        <f t="shared" si="5"/>
        <v>91</v>
      </c>
      <c r="L114" s="135">
        <v>4.75</v>
      </c>
      <c r="M114" s="115">
        <f t="shared" si="9"/>
        <v>600.3472222222223</v>
      </c>
      <c r="N114" s="68" t="s">
        <v>1497</v>
      </c>
      <c r="R114" s="128" t="s">
        <v>658</v>
      </c>
      <c r="S114" s="128">
        <v>20181123</v>
      </c>
      <c r="T114" s="2" t="str">
        <f t="shared" si="6"/>
        <v>刘志斌20181123</v>
      </c>
      <c r="U114" s="129">
        <v>50000</v>
      </c>
    </row>
    <row r="115" spans="1:21" s="2" customFormat="1" ht="24.75" customHeight="1">
      <c r="A115" s="71">
        <v>113</v>
      </c>
      <c r="B115" s="62" t="s">
        <v>1496</v>
      </c>
      <c r="C115" s="128" t="s">
        <v>661</v>
      </c>
      <c r="D115" s="128" t="s">
        <v>662</v>
      </c>
      <c r="E115" s="129">
        <v>50000</v>
      </c>
      <c r="F115" s="128" t="s">
        <v>663</v>
      </c>
      <c r="G115" s="128" t="s">
        <v>1501</v>
      </c>
      <c r="H115" s="6">
        <v>24</v>
      </c>
      <c r="I115" s="117">
        <v>43922</v>
      </c>
      <c r="J115" s="117">
        <v>44012</v>
      </c>
      <c r="K115" s="111">
        <f t="shared" si="5"/>
        <v>91</v>
      </c>
      <c r="L115" s="135">
        <v>4.75</v>
      </c>
      <c r="M115" s="115">
        <f t="shared" si="9"/>
        <v>600.3472222222223</v>
      </c>
      <c r="N115" s="68" t="s">
        <v>1497</v>
      </c>
      <c r="R115" s="128" t="s">
        <v>661</v>
      </c>
      <c r="S115" s="128">
        <v>20181130</v>
      </c>
      <c r="T115" s="2" t="str">
        <f t="shared" si="6"/>
        <v>王群莲20181130</v>
      </c>
      <c r="U115" s="129">
        <v>50000</v>
      </c>
    </row>
    <row r="116" spans="1:21" s="2" customFormat="1" ht="24.75" customHeight="1">
      <c r="A116" s="71">
        <v>114</v>
      </c>
      <c r="B116" s="62" t="s">
        <v>1496</v>
      </c>
      <c r="C116" s="128" t="s">
        <v>666</v>
      </c>
      <c r="D116" s="128" t="s">
        <v>667</v>
      </c>
      <c r="E116" s="129">
        <v>50000</v>
      </c>
      <c r="F116" s="128" t="s">
        <v>668</v>
      </c>
      <c r="G116" s="128" t="s">
        <v>1461</v>
      </c>
      <c r="H116" s="6">
        <v>24</v>
      </c>
      <c r="I116" s="117">
        <v>43922</v>
      </c>
      <c r="J116" s="117">
        <v>44012</v>
      </c>
      <c r="K116" s="111">
        <f t="shared" si="5"/>
        <v>91</v>
      </c>
      <c r="L116" s="135">
        <v>4.75</v>
      </c>
      <c r="M116" s="115">
        <f t="shared" si="9"/>
        <v>600.3472222222223</v>
      </c>
      <c r="N116" s="68" t="s">
        <v>1497</v>
      </c>
      <c r="R116" s="128" t="s">
        <v>666</v>
      </c>
      <c r="S116" s="128">
        <v>20181213</v>
      </c>
      <c r="T116" s="2" t="str">
        <f t="shared" si="6"/>
        <v>陈洁君20181213</v>
      </c>
      <c r="U116" s="129">
        <v>50000</v>
      </c>
    </row>
    <row r="117" spans="1:21" s="2" customFormat="1" ht="24.75" customHeight="1">
      <c r="A117" s="71">
        <v>115</v>
      </c>
      <c r="B117" s="62" t="s">
        <v>1496</v>
      </c>
      <c r="C117" s="128" t="s">
        <v>677</v>
      </c>
      <c r="D117" s="128" t="s">
        <v>678</v>
      </c>
      <c r="E117" s="129">
        <v>30000</v>
      </c>
      <c r="F117" s="128" t="s">
        <v>674</v>
      </c>
      <c r="G117" s="128" t="s">
        <v>1505</v>
      </c>
      <c r="H117" s="6">
        <v>24</v>
      </c>
      <c r="I117" s="117">
        <v>43922</v>
      </c>
      <c r="J117" s="117">
        <v>44012</v>
      </c>
      <c r="K117" s="111">
        <f t="shared" si="5"/>
        <v>91</v>
      </c>
      <c r="L117" s="135">
        <v>4.75</v>
      </c>
      <c r="M117" s="115">
        <f t="shared" si="9"/>
        <v>360.20833333333337</v>
      </c>
      <c r="N117" s="68" t="s">
        <v>1497</v>
      </c>
      <c r="R117" s="128" t="s">
        <v>677</v>
      </c>
      <c r="S117" s="128">
        <v>20190115</v>
      </c>
      <c r="T117" s="2" t="str">
        <f t="shared" si="6"/>
        <v>王守元20190115</v>
      </c>
      <c r="U117" s="129">
        <v>30000</v>
      </c>
    </row>
    <row r="118" spans="1:21" s="2" customFormat="1" ht="24.75" customHeight="1">
      <c r="A118" s="71">
        <v>116</v>
      </c>
      <c r="B118" s="62" t="s">
        <v>1496</v>
      </c>
      <c r="C118" s="128" t="s">
        <v>680</v>
      </c>
      <c r="D118" s="128" t="s">
        <v>681</v>
      </c>
      <c r="E118" s="129">
        <v>40000</v>
      </c>
      <c r="F118" s="128" t="s">
        <v>260</v>
      </c>
      <c r="G118" s="128" t="s">
        <v>1506</v>
      </c>
      <c r="H118" s="6">
        <v>24</v>
      </c>
      <c r="I118" s="117">
        <v>43922</v>
      </c>
      <c r="J118" s="117">
        <v>44012</v>
      </c>
      <c r="K118" s="111">
        <f t="shared" si="5"/>
        <v>91</v>
      </c>
      <c r="L118" s="135">
        <v>4.75</v>
      </c>
      <c r="M118" s="115">
        <f t="shared" si="9"/>
        <v>480.27777777777777</v>
      </c>
      <c r="N118" s="68" t="s">
        <v>1497</v>
      </c>
      <c r="R118" s="128" t="s">
        <v>680</v>
      </c>
      <c r="S118" s="128">
        <v>20190121</v>
      </c>
      <c r="T118" s="2" t="str">
        <f t="shared" si="6"/>
        <v>刘桂芝20190121</v>
      </c>
      <c r="U118" s="129">
        <v>40000</v>
      </c>
    </row>
    <row r="119" spans="1:21" s="2" customFormat="1" ht="24.75" customHeight="1">
      <c r="A119" s="71">
        <v>117</v>
      </c>
      <c r="B119" s="62" t="s">
        <v>1496</v>
      </c>
      <c r="C119" s="128" t="s">
        <v>684</v>
      </c>
      <c r="D119" s="128" t="s">
        <v>685</v>
      </c>
      <c r="E119" s="129">
        <v>50000</v>
      </c>
      <c r="F119" s="128" t="s">
        <v>686</v>
      </c>
      <c r="G119" s="128" t="s">
        <v>1507</v>
      </c>
      <c r="H119" s="6">
        <v>24</v>
      </c>
      <c r="I119" s="117">
        <v>43922</v>
      </c>
      <c r="J119" s="117">
        <v>44012</v>
      </c>
      <c r="K119" s="111">
        <f t="shared" si="5"/>
        <v>91</v>
      </c>
      <c r="L119" s="135">
        <v>4.75</v>
      </c>
      <c r="M119" s="115">
        <f t="shared" si="9"/>
        <v>600.3472222222223</v>
      </c>
      <c r="N119" s="68" t="s">
        <v>1497</v>
      </c>
      <c r="R119" s="128" t="s">
        <v>684</v>
      </c>
      <c r="S119" s="128">
        <v>20190221</v>
      </c>
      <c r="T119" s="2" t="str">
        <f t="shared" si="6"/>
        <v>龙广伍20190221</v>
      </c>
      <c r="U119" s="129">
        <v>50000</v>
      </c>
    </row>
    <row r="120" spans="1:21" s="2" customFormat="1" ht="24.75" customHeight="1">
      <c r="A120" s="71">
        <v>118</v>
      </c>
      <c r="B120" s="62" t="s">
        <v>1496</v>
      </c>
      <c r="C120" s="128" t="s">
        <v>689</v>
      </c>
      <c r="D120" s="128" t="s">
        <v>690</v>
      </c>
      <c r="E120" s="129">
        <v>10000</v>
      </c>
      <c r="F120" s="128" t="s">
        <v>692</v>
      </c>
      <c r="G120" s="130" t="s">
        <v>1508</v>
      </c>
      <c r="H120" s="6">
        <v>12</v>
      </c>
      <c r="I120" s="117">
        <v>43922</v>
      </c>
      <c r="J120" s="117">
        <v>44012</v>
      </c>
      <c r="K120" s="111">
        <f t="shared" si="5"/>
        <v>91</v>
      </c>
      <c r="L120" s="135">
        <v>4.35</v>
      </c>
      <c r="M120" s="115">
        <f t="shared" si="9"/>
        <v>109.95833333333333</v>
      </c>
      <c r="N120" s="68" t="s">
        <v>1497</v>
      </c>
      <c r="R120" s="128" t="s">
        <v>689</v>
      </c>
      <c r="S120" s="128">
        <v>20190506</v>
      </c>
      <c r="T120" s="2" t="str">
        <f t="shared" si="6"/>
        <v>樊辉20190506</v>
      </c>
      <c r="U120" s="129">
        <v>10000</v>
      </c>
    </row>
    <row r="121" spans="1:21" s="2" customFormat="1" ht="24.75" customHeight="1">
      <c r="A121" s="71">
        <v>119</v>
      </c>
      <c r="B121" s="62" t="s">
        <v>1496</v>
      </c>
      <c r="C121" s="128" t="s">
        <v>695</v>
      </c>
      <c r="D121" s="128" t="s">
        <v>696</v>
      </c>
      <c r="E121" s="129">
        <v>50000</v>
      </c>
      <c r="F121" s="128" t="s">
        <v>697</v>
      </c>
      <c r="G121" s="128" t="s">
        <v>698</v>
      </c>
      <c r="H121" s="6">
        <v>12</v>
      </c>
      <c r="I121" s="117">
        <v>43922</v>
      </c>
      <c r="J121" s="117">
        <v>44012</v>
      </c>
      <c r="K121" s="111">
        <f t="shared" si="5"/>
        <v>91</v>
      </c>
      <c r="L121" s="135">
        <v>4.35</v>
      </c>
      <c r="M121" s="115">
        <f t="shared" si="9"/>
        <v>549.7916666666665</v>
      </c>
      <c r="N121" s="68" t="s">
        <v>1497</v>
      </c>
      <c r="R121" s="128" t="s">
        <v>695</v>
      </c>
      <c r="S121" s="128">
        <v>20190531</v>
      </c>
      <c r="T121" s="2" t="str">
        <f t="shared" si="6"/>
        <v>卢金铎20190531</v>
      </c>
      <c r="U121" s="129">
        <v>50000</v>
      </c>
    </row>
    <row r="122" spans="1:21" s="2" customFormat="1" ht="24.75" customHeight="1">
      <c r="A122" s="71">
        <v>120</v>
      </c>
      <c r="B122" s="62" t="s">
        <v>1496</v>
      </c>
      <c r="C122" s="128" t="s">
        <v>701</v>
      </c>
      <c r="D122" s="128" t="s">
        <v>702</v>
      </c>
      <c r="E122" s="129">
        <v>30000</v>
      </c>
      <c r="F122" s="128" t="s">
        <v>703</v>
      </c>
      <c r="G122" s="128" t="s">
        <v>704</v>
      </c>
      <c r="H122" s="6">
        <v>12</v>
      </c>
      <c r="I122" s="117">
        <v>43922</v>
      </c>
      <c r="J122" s="117">
        <v>44012</v>
      </c>
      <c r="K122" s="111">
        <f t="shared" si="5"/>
        <v>91</v>
      </c>
      <c r="L122" s="135">
        <v>4.35</v>
      </c>
      <c r="M122" s="115">
        <f t="shared" si="9"/>
        <v>329.87499999999994</v>
      </c>
      <c r="N122" s="68" t="s">
        <v>1497</v>
      </c>
      <c r="R122" s="128" t="s">
        <v>701</v>
      </c>
      <c r="S122" s="128">
        <v>20190605</v>
      </c>
      <c r="T122" s="2" t="str">
        <f t="shared" si="6"/>
        <v>陈咏梅20190605</v>
      </c>
      <c r="U122" s="129">
        <v>30000</v>
      </c>
    </row>
    <row r="123" spans="1:21" s="2" customFormat="1" ht="24.75" customHeight="1">
      <c r="A123" s="71">
        <v>121</v>
      </c>
      <c r="B123" s="62" t="s">
        <v>1496</v>
      </c>
      <c r="C123" s="128" t="s">
        <v>707</v>
      </c>
      <c r="D123" s="128" t="s">
        <v>708</v>
      </c>
      <c r="E123" s="129">
        <v>20000</v>
      </c>
      <c r="F123" s="128" t="s">
        <v>422</v>
      </c>
      <c r="G123" s="128" t="s">
        <v>432</v>
      </c>
      <c r="H123" s="6">
        <v>12</v>
      </c>
      <c r="I123" s="117">
        <v>43922</v>
      </c>
      <c r="J123" s="117">
        <v>44012</v>
      </c>
      <c r="K123" s="111">
        <f t="shared" si="5"/>
        <v>91</v>
      </c>
      <c r="L123" s="135">
        <v>4.35</v>
      </c>
      <c r="M123" s="115">
        <f t="shared" si="9"/>
        <v>219.91666666666666</v>
      </c>
      <c r="N123" s="68" t="s">
        <v>1497</v>
      </c>
      <c r="R123" s="128" t="s">
        <v>707</v>
      </c>
      <c r="S123" s="128">
        <v>20190717</v>
      </c>
      <c r="T123" s="2" t="str">
        <f t="shared" si="6"/>
        <v>秦明洪20190717</v>
      </c>
      <c r="U123" s="129">
        <v>20000</v>
      </c>
    </row>
    <row r="124" spans="1:21" s="2" customFormat="1" ht="24.75" customHeight="1">
      <c r="A124" s="71">
        <v>122</v>
      </c>
      <c r="B124" s="62" t="s">
        <v>1496</v>
      </c>
      <c r="C124" s="128" t="s">
        <v>711</v>
      </c>
      <c r="D124" s="128" t="s">
        <v>712</v>
      </c>
      <c r="E124" s="129">
        <v>50000</v>
      </c>
      <c r="F124" s="128" t="s">
        <v>460</v>
      </c>
      <c r="G124" s="128" t="s">
        <v>713</v>
      </c>
      <c r="H124" s="6">
        <v>12</v>
      </c>
      <c r="I124" s="117">
        <v>43922</v>
      </c>
      <c r="J124" s="117">
        <v>44012</v>
      </c>
      <c r="K124" s="111">
        <f t="shared" si="5"/>
        <v>91</v>
      </c>
      <c r="L124" s="135">
        <v>4.35</v>
      </c>
      <c r="M124" s="115">
        <f t="shared" si="9"/>
        <v>549.7916666666665</v>
      </c>
      <c r="N124" s="68" t="s">
        <v>1497</v>
      </c>
      <c r="R124" s="128" t="s">
        <v>711</v>
      </c>
      <c r="S124" s="128">
        <v>20190814</v>
      </c>
      <c r="T124" s="2" t="str">
        <f t="shared" si="6"/>
        <v>蔡得兵20190814</v>
      </c>
      <c r="U124" s="129">
        <v>50000</v>
      </c>
    </row>
    <row r="125" spans="1:21" s="2" customFormat="1" ht="24.75" customHeight="1">
      <c r="A125" s="71">
        <v>123</v>
      </c>
      <c r="B125" s="62" t="s">
        <v>1496</v>
      </c>
      <c r="C125" s="128" t="s">
        <v>716</v>
      </c>
      <c r="D125" s="128" t="s">
        <v>717</v>
      </c>
      <c r="E125" s="129">
        <v>50000</v>
      </c>
      <c r="F125" s="128" t="s">
        <v>718</v>
      </c>
      <c r="G125" s="128" t="s">
        <v>719</v>
      </c>
      <c r="H125" s="6">
        <v>12</v>
      </c>
      <c r="I125" s="117">
        <v>43922</v>
      </c>
      <c r="J125" s="117">
        <v>44012</v>
      </c>
      <c r="K125" s="111">
        <f t="shared" si="5"/>
        <v>91</v>
      </c>
      <c r="L125" s="135">
        <v>4.35</v>
      </c>
      <c r="M125" s="115">
        <f t="shared" si="9"/>
        <v>549.7916666666665</v>
      </c>
      <c r="N125" s="68" t="s">
        <v>1497</v>
      </c>
      <c r="R125" s="128" t="s">
        <v>716</v>
      </c>
      <c r="S125" s="128">
        <v>20190903</v>
      </c>
      <c r="T125" s="2" t="str">
        <f t="shared" si="6"/>
        <v>冷会勇20190903</v>
      </c>
      <c r="U125" s="129">
        <v>50000</v>
      </c>
    </row>
    <row r="126" spans="1:21" s="2" customFormat="1" ht="24.75" customHeight="1">
      <c r="A126" s="71">
        <v>124</v>
      </c>
      <c r="B126" s="62" t="s">
        <v>1496</v>
      </c>
      <c r="C126" s="128" t="s">
        <v>647</v>
      </c>
      <c r="D126" s="128" t="s">
        <v>648</v>
      </c>
      <c r="E126" s="129">
        <v>50000</v>
      </c>
      <c r="F126" s="128" t="s">
        <v>1509</v>
      </c>
      <c r="G126" s="128" t="s">
        <v>1510</v>
      </c>
      <c r="H126" s="6">
        <v>12</v>
      </c>
      <c r="I126" s="117">
        <v>43922</v>
      </c>
      <c r="J126" s="117">
        <v>44012</v>
      </c>
      <c r="K126" s="111">
        <f t="shared" si="5"/>
        <v>91</v>
      </c>
      <c r="L126" s="135">
        <v>4.35</v>
      </c>
      <c r="M126" s="115">
        <f t="shared" si="9"/>
        <v>549.7916666666665</v>
      </c>
      <c r="N126" s="68" t="s">
        <v>1497</v>
      </c>
      <c r="R126" s="128" t="s">
        <v>647</v>
      </c>
      <c r="S126" s="128">
        <v>20191018</v>
      </c>
      <c r="T126" s="2" t="str">
        <f t="shared" si="6"/>
        <v>方友全20191018</v>
      </c>
      <c r="U126" s="129">
        <v>50000</v>
      </c>
    </row>
    <row r="127" spans="1:21" s="2" customFormat="1" ht="24.75" customHeight="1">
      <c r="A127" s="71">
        <v>125</v>
      </c>
      <c r="B127" s="62" t="s">
        <v>1496</v>
      </c>
      <c r="C127" s="128" t="s">
        <v>1511</v>
      </c>
      <c r="D127" s="128" t="s">
        <v>1512</v>
      </c>
      <c r="E127" s="129">
        <v>10000</v>
      </c>
      <c r="F127" s="128" t="s">
        <v>1513</v>
      </c>
      <c r="G127" s="128" t="s">
        <v>1514</v>
      </c>
      <c r="H127" s="6">
        <v>12</v>
      </c>
      <c r="I127" s="117">
        <v>43922</v>
      </c>
      <c r="J127" s="117">
        <v>44012</v>
      </c>
      <c r="K127" s="111">
        <f t="shared" si="5"/>
        <v>91</v>
      </c>
      <c r="L127" s="135">
        <v>4.35</v>
      </c>
      <c r="M127" s="115">
        <f t="shared" si="9"/>
        <v>109.95833333333333</v>
      </c>
      <c r="N127" s="68" t="s">
        <v>1497</v>
      </c>
      <c r="R127" s="128" t="s">
        <v>1511</v>
      </c>
      <c r="S127" s="128">
        <v>20191028</v>
      </c>
      <c r="T127" s="2" t="str">
        <f t="shared" si="6"/>
        <v>蔡汉兰20191028</v>
      </c>
      <c r="U127" s="129">
        <v>10000</v>
      </c>
    </row>
    <row r="128" spans="1:21" s="2" customFormat="1" ht="24.75" customHeight="1">
      <c r="A128" s="71">
        <v>126</v>
      </c>
      <c r="B128" s="62" t="s">
        <v>1496</v>
      </c>
      <c r="C128" s="128" t="s">
        <v>589</v>
      </c>
      <c r="D128" s="128" t="s">
        <v>590</v>
      </c>
      <c r="E128" s="129">
        <v>50000</v>
      </c>
      <c r="F128" s="128" t="s">
        <v>598</v>
      </c>
      <c r="G128" s="128" t="s">
        <v>1452</v>
      </c>
      <c r="H128" s="6">
        <v>12</v>
      </c>
      <c r="I128" s="117">
        <v>43922</v>
      </c>
      <c r="J128" s="117">
        <v>44012</v>
      </c>
      <c r="K128" s="111">
        <f t="shared" si="5"/>
        <v>91</v>
      </c>
      <c r="L128" s="135">
        <v>4.35</v>
      </c>
      <c r="M128" s="115">
        <f t="shared" si="9"/>
        <v>549.7916666666665</v>
      </c>
      <c r="N128" s="68" t="s">
        <v>1497</v>
      </c>
      <c r="R128" s="128" t="s">
        <v>589</v>
      </c>
      <c r="S128" s="128">
        <v>20191029</v>
      </c>
      <c r="T128" s="2" t="str">
        <f t="shared" si="6"/>
        <v>陈传祖20191029</v>
      </c>
      <c r="U128" s="129">
        <v>50000</v>
      </c>
    </row>
    <row r="129" spans="1:21" s="2" customFormat="1" ht="24.75" customHeight="1">
      <c r="A129" s="71">
        <v>127</v>
      </c>
      <c r="B129" s="62" t="s">
        <v>1496</v>
      </c>
      <c r="C129" s="128" t="s">
        <v>603</v>
      </c>
      <c r="D129" s="128" t="s">
        <v>604</v>
      </c>
      <c r="E129" s="129">
        <v>50000</v>
      </c>
      <c r="F129" s="128" t="s">
        <v>1515</v>
      </c>
      <c r="G129" s="128" t="s">
        <v>1516</v>
      </c>
      <c r="H129" s="6">
        <v>12</v>
      </c>
      <c r="I129" s="117">
        <v>43922</v>
      </c>
      <c r="J129" s="117">
        <v>44012</v>
      </c>
      <c r="K129" s="111">
        <f t="shared" si="5"/>
        <v>91</v>
      </c>
      <c r="L129" s="135">
        <v>4.35</v>
      </c>
      <c r="M129" s="115">
        <f t="shared" si="9"/>
        <v>549.7916666666665</v>
      </c>
      <c r="N129" s="68" t="s">
        <v>1497</v>
      </c>
      <c r="R129" s="128" t="s">
        <v>603</v>
      </c>
      <c r="S129" s="128">
        <v>20191104</v>
      </c>
      <c r="T129" s="2" t="str">
        <f t="shared" si="6"/>
        <v>段孝江20191104</v>
      </c>
      <c r="U129" s="129">
        <v>50000</v>
      </c>
    </row>
    <row r="130" spans="1:21" s="2" customFormat="1" ht="24.75" customHeight="1">
      <c r="A130" s="71">
        <v>128</v>
      </c>
      <c r="B130" s="62" t="s">
        <v>1496</v>
      </c>
      <c r="C130" s="128" t="s">
        <v>612</v>
      </c>
      <c r="D130" s="128" t="s">
        <v>613</v>
      </c>
      <c r="E130" s="129">
        <v>30000</v>
      </c>
      <c r="F130" s="128" t="s">
        <v>207</v>
      </c>
      <c r="G130" s="128" t="s">
        <v>1408</v>
      </c>
      <c r="H130" s="6">
        <v>12</v>
      </c>
      <c r="I130" s="117">
        <v>43922</v>
      </c>
      <c r="J130" s="117">
        <v>44012</v>
      </c>
      <c r="K130" s="111">
        <f t="shared" si="5"/>
        <v>91</v>
      </c>
      <c r="L130" s="135">
        <v>4.35</v>
      </c>
      <c r="M130" s="115">
        <f t="shared" si="9"/>
        <v>329.87499999999994</v>
      </c>
      <c r="N130" s="68" t="s">
        <v>1497</v>
      </c>
      <c r="R130" s="128" t="s">
        <v>612</v>
      </c>
      <c r="S130" s="128">
        <v>20191106</v>
      </c>
      <c r="T130" s="2" t="str">
        <f t="shared" si="6"/>
        <v>王兴国20191106</v>
      </c>
      <c r="U130" s="129">
        <v>30000</v>
      </c>
    </row>
    <row r="131" spans="1:21" s="2" customFormat="1" ht="24.75" customHeight="1">
      <c r="A131" s="71">
        <v>129</v>
      </c>
      <c r="B131" s="62" t="s">
        <v>1496</v>
      </c>
      <c r="C131" s="128" t="s">
        <v>620</v>
      </c>
      <c r="D131" s="128" t="s">
        <v>621</v>
      </c>
      <c r="E131" s="129">
        <v>30000</v>
      </c>
      <c r="F131" s="128" t="s">
        <v>226</v>
      </c>
      <c r="G131" s="128" t="s">
        <v>1517</v>
      </c>
      <c r="H131" s="6">
        <v>12</v>
      </c>
      <c r="I131" s="117">
        <v>43922</v>
      </c>
      <c r="J131" s="117">
        <v>44012</v>
      </c>
      <c r="K131" s="111">
        <f aca="true" t="shared" si="10" ref="K131:K141">J131-I131+1</f>
        <v>91</v>
      </c>
      <c r="L131" s="135">
        <v>4.35</v>
      </c>
      <c r="M131" s="115">
        <f t="shared" si="9"/>
        <v>329.87499999999994</v>
      </c>
      <c r="N131" s="68" t="s">
        <v>1497</v>
      </c>
      <c r="R131" s="128" t="s">
        <v>620</v>
      </c>
      <c r="S131" s="128">
        <v>20191108</v>
      </c>
      <c r="T131" s="2" t="str">
        <f aca="true" t="shared" si="11" ref="T131:T141">R131&amp;S131</f>
        <v>蔡金娥20191108</v>
      </c>
      <c r="U131" s="129">
        <v>30000</v>
      </c>
    </row>
    <row r="132" spans="1:21" s="2" customFormat="1" ht="24.75" customHeight="1">
      <c r="A132" s="71">
        <v>130</v>
      </c>
      <c r="B132" s="62" t="s">
        <v>1496</v>
      </c>
      <c r="C132" s="128" t="s">
        <v>616</v>
      </c>
      <c r="D132" s="128" t="s">
        <v>617</v>
      </c>
      <c r="E132" s="129">
        <v>30000</v>
      </c>
      <c r="F132" s="128" t="s">
        <v>226</v>
      </c>
      <c r="G132" s="128" t="s">
        <v>1517</v>
      </c>
      <c r="H132" s="6">
        <v>12</v>
      </c>
      <c r="I132" s="117">
        <v>43922</v>
      </c>
      <c r="J132" s="117">
        <v>44012</v>
      </c>
      <c r="K132" s="111">
        <f t="shared" si="10"/>
        <v>91</v>
      </c>
      <c r="L132" s="135">
        <v>4.35</v>
      </c>
      <c r="M132" s="115">
        <f t="shared" si="9"/>
        <v>329.87499999999994</v>
      </c>
      <c r="N132" s="68" t="s">
        <v>1497</v>
      </c>
      <c r="R132" s="128" t="s">
        <v>616</v>
      </c>
      <c r="S132" s="128">
        <v>20191108</v>
      </c>
      <c r="T132" s="2" t="str">
        <f t="shared" si="11"/>
        <v>刘传林20191108</v>
      </c>
      <c r="U132" s="129">
        <v>30000</v>
      </c>
    </row>
    <row r="133" spans="1:21" s="2" customFormat="1" ht="24.75" customHeight="1">
      <c r="A133" s="71">
        <v>131</v>
      </c>
      <c r="B133" s="62" t="s">
        <v>1496</v>
      </c>
      <c r="C133" s="128" t="s">
        <v>607</v>
      </c>
      <c r="D133" s="128" t="s">
        <v>608</v>
      </c>
      <c r="E133" s="129">
        <v>20000</v>
      </c>
      <c r="F133" s="128" t="s">
        <v>1518</v>
      </c>
      <c r="G133" s="128" t="s">
        <v>1519</v>
      </c>
      <c r="H133" s="6">
        <v>12</v>
      </c>
      <c r="I133" s="117">
        <v>43922</v>
      </c>
      <c r="J133" s="117">
        <v>44012</v>
      </c>
      <c r="K133" s="111">
        <f t="shared" si="10"/>
        <v>91</v>
      </c>
      <c r="L133" s="135">
        <v>4.35</v>
      </c>
      <c r="M133" s="115">
        <f t="shared" si="9"/>
        <v>219.91666666666666</v>
      </c>
      <c r="N133" s="68" t="s">
        <v>1497</v>
      </c>
      <c r="R133" s="128" t="s">
        <v>607</v>
      </c>
      <c r="S133" s="128">
        <v>20191127</v>
      </c>
      <c r="T133" s="2" t="str">
        <f t="shared" si="11"/>
        <v>胡小祥20191127</v>
      </c>
      <c r="U133" s="129">
        <v>20000</v>
      </c>
    </row>
    <row r="134" spans="1:21" s="2" customFormat="1" ht="24.75" customHeight="1">
      <c r="A134" s="71">
        <v>132</v>
      </c>
      <c r="B134" s="62" t="s">
        <v>1496</v>
      </c>
      <c r="C134" s="128" t="s">
        <v>652</v>
      </c>
      <c r="D134" s="128" t="s">
        <v>653</v>
      </c>
      <c r="E134" s="129">
        <v>30000</v>
      </c>
      <c r="F134" s="128" t="s">
        <v>664</v>
      </c>
      <c r="G134" s="128" t="s">
        <v>1520</v>
      </c>
      <c r="H134" s="6">
        <v>12</v>
      </c>
      <c r="I134" s="117">
        <v>43922</v>
      </c>
      <c r="J134" s="117">
        <v>44012</v>
      </c>
      <c r="K134" s="111">
        <f t="shared" si="10"/>
        <v>91</v>
      </c>
      <c r="L134" s="135">
        <v>4.35</v>
      </c>
      <c r="M134" s="115">
        <f t="shared" si="9"/>
        <v>329.87499999999994</v>
      </c>
      <c r="N134" s="68" t="s">
        <v>1497</v>
      </c>
      <c r="R134" s="128" t="s">
        <v>652</v>
      </c>
      <c r="S134" s="128">
        <v>20191130</v>
      </c>
      <c r="T134" s="2" t="str">
        <f t="shared" si="11"/>
        <v>赵阳春20191130</v>
      </c>
      <c r="U134" s="129">
        <v>30000</v>
      </c>
    </row>
    <row r="135" spans="1:21" s="2" customFormat="1" ht="24.75" customHeight="1">
      <c r="A135" s="71">
        <v>133</v>
      </c>
      <c r="B135" s="62" t="s">
        <v>1496</v>
      </c>
      <c r="C135" s="128" t="s">
        <v>624</v>
      </c>
      <c r="D135" s="128" t="s">
        <v>625</v>
      </c>
      <c r="E135" s="129">
        <v>50000</v>
      </c>
      <c r="F135" s="128" t="s">
        <v>1523</v>
      </c>
      <c r="G135" s="128" t="s">
        <v>1404</v>
      </c>
      <c r="H135" s="6">
        <v>12</v>
      </c>
      <c r="I135" s="117">
        <v>43922</v>
      </c>
      <c r="J135" s="117">
        <v>44012</v>
      </c>
      <c r="K135" s="111">
        <f t="shared" si="10"/>
        <v>91</v>
      </c>
      <c r="L135" s="135">
        <v>4.35</v>
      </c>
      <c r="M135" s="115">
        <f t="shared" si="9"/>
        <v>549.7916666666665</v>
      </c>
      <c r="N135" s="68" t="s">
        <v>1497</v>
      </c>
      <c r="R135" s="128" t="s">
        <v>624</v>
      </c>
      <c r="S135" s="128">
        <v>20191227</v>
      </c>
      <c r="T135" s="2" t="str">
        <f t="shared" si="11"/>
        <v>姚孙平20191227</v>
      </c>
      <c r="U135" s="129">
        <v>50000</v>
      </c>
    </row>
    <row r="136" spans="1:21" s="2" customFormat="1" ht="24.75" customHeight="1">
      <c r="A136" s="71">
        <v>134</v>
      </c>
      <c r="B136" s="62" t="s">
        <v>1496</v>
      </c>
      <c r="C136" s="128" t="s">
        <v>643</v>
      </c>
      <c r="D136" s="128" t="s">
        <v>644</v>
      </c>
      <c r="E136" s="129">
        <v>20000</v>
      </c>
      <c r="F136" s="128" t="s">
        <v>256</v>
      </c>
      <c r="G136" s="128" t="s">
        <v>1524</v>
      </c>
      <c r="H136" s="6">
        <v>12</v>
      </c>
      <c r="I136" s="117">
        <v>43922</v>
      </c>
      <c r="J136" s="117">
        <v>44012</v>
      </c>
      <c r="K136" s="111">
        <f t="shared" si="10"/>
        <v>91</v>
      </c>
      <c r="L136" s="135">
        <v>4.35</v>
      </c>
      <c r="M136" s="115">
        <f t="shared" si="9"/>
        <v>219.91666666666666</v>
      </c>
      <c r="N136" s="68" t="s">
        <v>1497</v>
      </c>
      <c r="R136" s="128" t="s">
        <v>643</v>
      </c>
      <c r="S136" s="128">
        <v>20200118</v>
      </c>
      <c r="T136" s="2" t="str">
        <f t="shared" si="11"/>
        <v>龙庆20200118</v>
      </c>
      <c r="U136" s="129">
        <v>20000</v>
      </c>
    </row>
    <row r="137" spans="1:21" s="2" customFormat="1" ht="24.75" customHeight="1">
      <c r="A137" s="71">
        <v>135</v>
      </c>
      <c r="B137" s="62" t="s">
        <v>1496</v>
      </c>
      <c r="C137" s="128" t="s">
        <v>689</v>
      </c>
      <c r="D137" s="128" t="s">
        <v>690</v>
      </c>
      <c r="E137" s="129">
        <v>20000</v>
      </c>
      <c r="F137" s="128" t="s">
        <v>1525</v>
      </c>
      <c r="G137" s="128" t="s">
        <v>1526</v>
      </c>
      <c r="H137" s="6">
        <v>12</v>
      </c>
      <c r="I137" s="117">
        <v>43922</v>
      </c>
      <c r="J137" s="117">
        <v>44012</v>
      </c>
      <c r="K137" s="111">
        <f t="shared" si="10"/>
        <v>91</v>
      </c>
      <c r="L137" s="135">
        <v>4.35</v>
      </c>
      <c r="M137" s="115">
        <f t="shared" si="9"/>
        <v>219.91666666666666</v>
      </c>
      <c r="N137" s="68" t="s">
        <v>1497</v>
      </c>
      <c r="R137" s="128" t="s">
        <v>689</v>
      </c>
      <c r="S137" s="128">
        <v>20200226</v>
      </c>
      <c r="T137" s="2" t="str">
        <f t="shared" si="11"/>
        <v>樊辉20200226</v>
      </c>
      <c r="U137" s="129">
        <v>20000</v>
      </c>
    </row>
    <row r="138" spans="1:21" s="2" customFormat="1" ht="24.75" customHeight="1">
      <c r="A138" s="71">
        <v>136</v>
      </c>
      <c r="B138" s="62" t="s">
        <v>1496</v>
      </c>
      <c r="C138" s="128" t="s">
        <v>1527</v>
      </c>
      <c r="D138" s="128" t="s">
        <v>1528</v>
      </c>
      <c r="E138" s="129">
        <v>30000</v>
      </c>
      <c r="F138" s="128" t="s">
        <v>1493</v>
      </c>
      <c r="G138" s="128" t="s">
        <v>1529</v>
      </c>
      <c r="H138" s="6">
        <v>12</v>
      </c>
      <c r="I138" s="117">
        <v>43922</v>
      </c>
      <c r="J138" s="117">
        <v>44012</v>
      </c>
      <c r="K138" s="111">
        <f t="shared" si="10"/>
        <v>91</v>
      </c>
      <c r="L138" s="135">
        <v>4.35</v>
      </c>
      <c r="M138" s="115">
        <f t="shared" si="9"/>
        <v>329.87499999999994</v>
      </c>
      <c r="N138" s="68" t="s">
        <v>1497</v>
      </c>
      <c r="R138" s="128" t="s">
        <v>1527</v>
      </c>
      <c r="S138" s="128">
        <v>20200317</v>
      </c>
      <c r="T138" s="2" t="str">
        <f t="shared" si="11"/>
        <v>龚冬秀20200317</v>
      </c>
      <c r="U138" s="129">
        <v>30000</v>
      </c>
    </row>
    <row r="139" spans="1:21" s="2" customFormat="1" ht="24.75" customHeight="1">
      <c r="A139" s="71">
        <v>137</v>
      </c>
      <c r="B139" s="62" t="s">
        <v>1496</v>
      </c>
      <c r="C139" s="128" t="s">
        <v>1530</v>
      </c>
      <c r="D139" s="128" t="s">
        <v>1531</v>
      </c>
      <c r="E139" s="129">
        <v>50000</v>
      </c>
      <c r="F139" s="128" t="s">
        <v>1493</v>
      </c>
      <c r="G139" s="128" t="s">
        <v>1529</v>
      </c>
      <c r="H139" s="6">
        <v>12</v>
      </c>
      <c r="I139" s="117">
        <v>43922</v>
      </c>
      <c r="J139" s="117">
        <v>44012</v>
      </c>
      <c r="K139" s="111">
        <f t="shared" si="10"/>
        <v>91</v>
      </c>
      <c r="L139" s="135">
        <v>4.35</v>
      </c>
      <c r="M139" s="115">
        <f t="shared" si="9"/>
        <v>549.7916666666665</v>
      </c>
      <c r="N139" s="68" t="s">
        <v>1497</v>
      </c>
      <c r="R139" s="128" t="s">
        <v>1530</v>
      </c>
      <c r="S139" s="128">
        <v>20200317</v>
      </c>
      <c r="T139" s="2" t="str">
        <f t="shared" si="11"/>
        <v>王双红20200317</v>
      </c>
      <c r="U139" s="129">
        <v>50000</v>
      </c>
    </row>
    <row r="140" spans="1:21" s="2" customFormat="1" ht="24.75" customHeight="1">
      <c r="A140" s="71">
        <v>138</v>
      </c>
      <c r="B140" s="62" t="s">
        <v>1496</v>
      </c>
      <c r="C140" s="128" t="s">
        <v>1532</v>
      </c>
      <c r="D140" s="128" t="s">
        <v>1533</v>
      </c>
      <c r="E140" s="129">
        <v>40000</v>
      </c>
      <c r="F140" s="128" t="s">
        <v>1534</v>
      </c>
      <c r="G140" s="128" t="s">
        <v>1535</v>
      </c>
      <c r="H140" s="6">
        <v>12</v>
      </c>
      <c r="I140" s="117">
        <v>43922</v>
      </c>
      <c r="J140" s="117">
        <v>44012</v>
      </c>
      <c r="K140" s="111">
        <f t="shared" si="10"/>
        <v>91</v>
      </c>
      <c r="L140" s="135">
        <v>4.35</v>
      </c>
      <c r="M140" s="115">
        <f t="shared" si="9"/>
        <v>439.8333333333333</v>
      </c>
      <c r="N140" s="68" t="s">
        <v>1497</v>
      </c>
      <c r="R140" s="128" t="s">
        <v>1532</v>
      </c>
      <c r="S140" s="128">
        <v>20200319</v>
      </c>
      <c r="T140" s="2" t="str">
        <f t="shared" si="11"/>
        <v>龙明朋20200319</v>
      </c>
      <c r="U140" s="129">
        <v>40000</v>
      </c>
    </row>
    <row r="141" spans="1:21" s="2" customFormat="1" ht="24.75" customHeight="1">
      <c r="A141" s="71">
        <v>139</v>
      </c>
      <c r="B141" s="62" t="s">
        <v>1496</v>
      </c>
      <c r="C141" s="77" t="s">
        <v>1536</v>
      </c>
      <c r="D141" s="77" t="s">
        <v>1537</v>
      </c>
      <c r="E141" s="78">
        <v>20000</v>
      </c>
      <c r="F141" s="77" t="s">
        <v>1538</v>
      </c>
      <c r="G141" s="77" t="s">
        <v>1539</v>
      </c>
      <c r="H141" s="6">
        <v>12</v>
      </c>
      <c r="I141" s="79" t="s">
        <v>1538</v>
      </c>
      <c r="J141" s="117">
        <v>44012</v>
      </c>
      <c r="K141" s="111">
        <f t="shared" si="10"/>
        <v>72</v>
      </c>
      <c r="L141" s="135">
        <v>4.35</v>
      </c>
      <c r="M141" s="115">
        <f t="shared" si="9"/>
        <v>174</v>
      </c>
      <c r="N141" s="68" t="s">
        <v>1497</v>
      </c>
      <c r="R141" s="77" t="s">
        <v>1536</v>
      </c>
      <c r="S141" s="77">
        <v>20200420</v>
      </c>
      <c r="T141" s="2" t="str">
        <f t="shared" si="11"/>
        <v>徐和平20200420</v>
      </c>
      <c r="U141" s="78">
        <v>20000</v>
      </c>
    </row>
    <row r="142" spans="1:14" s="2" customFormat="1" ht="24.75" customHeight="1">
      <c r="A142" s="71"/>
      <c r="B142" s="62"/>
      <c r="C142" s="62"/>
      <c r="D142" s="136"/>
      <c r="E142" s="62"/>
      <c r="F142" s="63"/>
      <c r="G142" s="63"/>
      <c r="H142" s="62"/>
      <c r="I142" s="64"/>
      <c r="J142" s="64"/>
      <c r="K142" s="62"/>
      <c r="L142" s="66"/>
      <c r="M142" s="67"/>
      <c r="N142" s="68"/>
    </row>
    <row r="143" spans="1:14" s="2" customFormat="1" ht="24.75" customHeight="1">
      <c r="A143" s="61"/>
      <c r="B143" s="62" t="s">
        <v>11</v>
      </c>
      <c r="C143" s="62"/>
      <c r="D143" s="137"/>
      <c r="E143" s="62"/>
      <c r="F143" s="63"/>
      <c r="G143" s="63"/>
      <c r="H143" s="62"/>
      <c r="I143" s="64"/>
      <c r="J143" s="65"/>
      <c r="K143" s="62"/>
      <c r="L143" s="66"/>
      <c r="M143" s="67">
        <f>SUM(M3:M142)</f>
        <v>56559.9693153919</v>
      </c>
      <c r="N143" s="68"/>
    </row>
    <row r="144" spans="4:12" s="1" customFormat="1" ht="13.5">
      <c r="D144" s="69"/>
      <c r="J144" s="3"/>
      <c r="L144" s="4"/>
    </row>
    <row r="145" spans="4:12" s="1" customFormat="1" ht="13.5">
      <c r="D145" s="69"/>
      <c r="I145" s="138"/>
      <c r="J145" s="138"/>
      <c r="L145" s="4"/>
    </row>
  </sheetData>
  <sheetProtection/>
  <autoFilter ref="A2:IV143"/>
  <mergeCells count="2">
    <mergeCell ref="A1:N1"/>
    <mergeCell ref="I145:J14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SheetLayoutView="100" workbookViewId="0" topLeftCell="A115">
      <selection activeCell="R10" sqref="R10"/>
    </sheetView>
  </sheetViews>
  <sheetFormatPr defaultColWidth="8.875" defaultRowHeight="13.5"/>
  <cols>
    <col min="1" max="1" width="4.50390625" style="1" customWidth="1"/>
    <col min="2" max="2" width="7.75390625" style="1" customWidth="1"/>
    <col min="3" max="3" width="7.375" style="1" customWidth="1"/>
    <col min="4" max="4" width="10.125" style="1" bestFit="1" customWidth="1"/>
    <col min="5" max="5" width="11.875" style="1" customWidth="1"/>
    <col min="6" max="6" width="10.875" style="1" customWidth="1"/>
    <col min="7" max="7" width="5.625" style="1" customWidth="1"/>
    <col min="8" max="8" width="10.625" style="1" customWidth="1"/>
    <col min="9" max="9" width="12.375" style="3" customWidth="1"/>
    <col min="10" max="10" width="6.00390625" style="1" customWidth="1"/>
    <col min="11" max="11" width="7.75390625" style="4" customWidth="1"/>
    <col min="12" max="12" width="8.875" style="1" customWidth="1"/>
    <col min="13" max="13" width="8.25390625" style="1" customWidth="1"/>
    <col min="14" max="16384" width="8.875" style="1" customWidth="1"/>
  </cols>
  <sheetData>
    <row r="1" spans="1:13" s="1" customFormat="1" ht="40.5" customHeight="1">
      <c r="A1" s="5" t="s">
        <v>1542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0" customHeight="1">
      <c r="A2" s="6" t="s">
        <v>13</v>
      </c>
      <c r="B2" s="6" t="s">
        <v>14</v>
      </c>
      <c r="C2" s="6" t="s">
        <v>15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39" t="s">
        <v>24</v>
      </c>
      <c r="L2" s="40" t="s">
        <v>3</v>
      </c>
      <c r="M2" s="41" t="s">
        <v>25</v>
      </c>
    </row>
    <row r="3" spans="1:13" s="2" customFormat="1" ht="24.75" customHeight="1">
      <c r="A3" s="7">
        <v>1</v>
      </c>
      <c r="B3" s="8" t="s">
        <v>9</v>
      </c>
      <c r="C3" s="9" t="s">
        <v>471</v>
      </c>
      <c r="D3" s="10">
        <v>20000</v>
      </c>
      <c r="E3" s="9" t="s">
        <v>473</v>
      </c>
      <c r="F3" s="9" t="s">
        <v>1404</v>
      </c>
      <c r="G3" s="8">
        <v>18</v>
      </c>
      <c r="H3" s="11" t="s">
        <v>1405</v>
      </c>
      <c r="I3" s="11" t="s">
        <v>1406</v>
      </c>
      <c r="J3" s="42">
        <f aca="true" t="shared" si="0" ref="J3:J66">I3-H3+1</f>
        <v>91</v>
      </c>
      <c r="K3" s="43">
        <v>4.35</v>
      </c>
      <c r="L3" s="44">
        <v>219.92</v>
      </c>
      <c r="M3" s="45" t="s">
        <v>1407</v>
      </c>
    </row>
    <row r="4" spans="1:13" s="2" customFormat="1" ht="24.75" customHeight="1">
      <c r="A4" s="7">
        <v>2</v>
      </c>
      <c r="B4" s="8" t="s">
        <v>9</v>
      </c>
      <c r="C4" s="9" t="s">
        <v>466</v>
      </c>
      <c r="D4" s="10">
        <v>10000</v>
      </c>
      <c r="E4" s="9" t="s">
        <v>452</v>
      </c>
      <c r="F4" s="9" t="s">
        <v>468</v>
      </c>
      <c r="G4" s="12">
        <v>12</v>
      </c>
      <c r="H4" s="11" t="s">
        <v>1405</v>
      </c>
      <c r="I4" s="11" t="s">
        <v>1406</v>
      </c>
      <c r="J4" s="42">
        <f t="shared" si="0"/>
        <v>91</v>
      </c>
      <c r="K4" s="43">
        <v>4.35</v>
      </c>
      <c r="L4" s="44">
        <v>109.96</v>
      </c>
      <c r="M4" s="45" t="s">
        <v>1407</v>
      </c>
    </row>
    <row r="5" spans="1:13" s="2" customFormat="1" ht="24.75" customHeight="1">
      <c r="A5" s="7">
        <v>3</v>
      </c>
      <c r="B5" s="8" t="s">
        <v>9</v>
      </c>
      <c r="C5" s="9" t="s">
        <v>476</v>
      </c>
      <c r="D5" s="10">
        <v>20000</v>
      </c>
      <c r="E5" s="9" t="s">
        <v>478</v>
      </c>
      <c r="F5" s="9" t="s">
        <v>479</v>
      </c>
      <c r="G5" s="12">
        <v>12</v>
      </c>
      <c r="H5" s="11" t="s">
        <v>1405</v>
      </c>
      <c r="I5" s="11" t="s">
        <v>1406</v>
      </c>
      <c r="J5" s="42">
        <f t="shared" si="0"/>
        <v>91</v>
      </c>
      <c r="K5" s="43">
        <v>4.35</v>
      </c>
      <c r="L5" s="44">
        <v>219.92</v>
      </c>
      <c r="M5" s="45" t="s">
        <v>1407</v>
      </c>
    </row>
    <row r="6" spans="1:13" s="2" customFormat="1" ht="24.75" customHeight="1">
      <c r="A6" s="7">
        <v>4</v>
      </c>
      <c r="B6" s="8" t="s">
        <v>9</v>
      </c>
      <c r="C6" s="9" t="s">
        <v>570</v>
      </c>
      <c r="D6" s="10">
        <v>50000</v>
      </c>
      <c r="E6" s="9" t="s">
        <v>478</v>
      </c>
      <c r="F6" s="9" t="s">
        <v>479</v>
      </c>
      <c r="G6" s="12">
        <v>12</v>
      </c>
      <c r="H6" s="11" t="s">
        <v>1405</v>
      </c>
      <c r="I6" s="11" t="s">
        <v>1406</v>
      </c>
      <c r="J6" s="42">
        <f t="shared" si="0"/>
        <v>91</v>
      </c>
      <c r="K6" s="43">
        <v>4.35</v>
      </c>
      <c r="L6" s="44">
        <v>549.79</v>
      </c>
      <c r="M6" s="45" t="s">
        <v>1407</v>
      </c>
    </row>
    <row r="7" spans="1:13" s="2" customFormat="1" ht="24.75" customHeight="1">
      <c r="A7" s="7">
        <v>5</v>
      </c>
      <c r="B7" s="8" t="s">
        <v>9</v>
      </c>
      <c r="C7" s="9" t="s">
        <v>566</v>
      </c>
      <c r="D7" s="10">
        <v>50000</v>
      </c>
      <c r="E7" s="9" t="s">
        <v>286</v>
      </c>
      <c r="F7" s="9" t="s">
        <v>287</v>
      </c>
      <c r="G7" s="12">
        <v>12</v>
      </c>
      <c r="H7" s="11" t="s">
        <v>1405</v>
      </c>
      <c r="I7" s="11" t="s">
        <v>1406</v>
      </c>
      <c r="J7" s="42">
        <f t="shared" si="0"/>
        <v>91</v>
      </c>
      <c r="K7" s="43">
        <v>4.35</v>
      </c>
      <c r="L7" s="44">
        <v>549.79</v>
      </c>
      <c r="M7" s="45" t="s">
        <v>1407</v>
      </c>
    </row>
    <row r="8" spans="1:13" s="2" customFormat="1" ht="24.75" customHeight="1">
      <c r="A8" s="7">
        <v>6</v>
      </c>
      <c r="B8" s="8" t="s">
        <v>9</v>
      </c>
      <c r="C8" s="9" t="s">
        <v>532</v>
      </c>
      <c r="D8" s="10">
        <v>10000</v>
      </c>
      <c r="E8" s="9" t="s">
        <v>207</v>
      </c>
      <c r="F8" s="9" t="s">
        <v>1408</v>
      </c>
      <c r="G8" s="12">
        <v>12</v>
      </c>
      <c r="H8" s="11" t="s">
        <v>1405</v>
      </c>
      <c r="I8" s="11" t="s">
        <v>1406</v>
      </c>
      <c r="J8" s="42">
        <f t="shared" si="0"/>
        <v>91</v>
      </c>
      <c r="K8" s="43">
        <v>4.35</v>
      </c>
      <c r="L8" s="44">
        <v>109.96</v>
      </c>
      <c r="M8" s="45" t="s">
        <v>1407</v>
      </c>
    </row>
    <row r="9" spans="1:13" s="2" customFormat="1" ht="24.75" customHeight="1">
      <c r="A9" s="7">
        <v>7</v>
      </c>
      <c r="B9" s="8" t="s">
        <v>9</v>
      </c>
      <c r="C9" s="9" t="s">
        <v>1207</v>
      </c>
      <c r="D9" s="10">
        <v>50000</v>
      </c>
      <c r="E9" s="9" t="s">
        <v>50</v>
      </c>
      <c r="F9" s="9" t="s">
        <v>1410</v>
      </c>
      <c r="G9" s="12">
        <v>12</v>
      </c>
      <c r="H9" s="11" t="s">
        <v>1405</v>
      </c>
      <c r="I9" s="11" t="s">
        <v>1406</v>
      </c>
      <c r="J9" s="42">
        <f t="shared" si="0"/>
        <v>91</v>
      </c>
      <c r="K9" s="43">
        <v>4.35</v>
      </c>
      <c r="L9" s="44">
        <v>549.79</v>
      </c>
      <c r="M9" s="45" t="s">
        <v>1407</v>
      </c>
    </row>
    <row r="10" spans="1:13" s="2" customFormat="1" ht="24.75" customHeight="1">
      <c r="A10" s="7">
        <v>8</v>
      </c>
      <c r="B10" s="8" t="s">
        <v>9</v>
      </c>
      <c r="C10" s="9" t="s">
        <v>538</v>
      </c>
      <c r="D10" s="10">
        <v>50000</v>
      </c>
      <c r="E10" s="9" t="s">
        <v>548</v>
      </c>
      <c r="F10" s="9" t="s">
        <v>1411</v>
      </c>
      <c r="G10" s="12">
        <v>12</v>
      </c>
      <c r="H10" s="11" t="s">
        <v>1405</v>
      </c>
      <c r="I10" s="11" t="s">
        <v>1406</v>
      </c>
      <c r="J10" s="42">
        <f t="shared" si="0"/>
        <v>91</v>
      </c>
      <c r="K10" s="43">
        <v>4.35</v>
      </c>
      <c r="L10" s="44">
        <v>549.79</v>
      </c>
      <c r="M10" s="45" t="s">
        <v>1407</v>
      </c>
    </row>
    <row r="11" spans="1:13" s="2" customFormat="1" ht="24.75" customHeight="1">
      <c r="A11" s="7">
        <v>9</v>
      </c>
      <c r="B11" s="8" t="s">
        <v>9</v>
      </c>
      <c r="C11" s="9" t="s">
        <v>493</v>
      </c>
      <c r="D11" s="10">
        <v>40000</v>
      </c>
      <c r="E11" s="9" t="s">
        <v>1412</v>
      </c>
      <c r="F11" s="9" t="s">
        <v>1413</v>
      </c>
      <c r="G11" s="12">
        <v>12</v>
      </c>
      <c r="H11" s="11" t="s">
        <v>1405</v>
      </c>
      <c r="I11" s="11" t="s">
        <v>1406</v>
      </c>
      <c r="J11" s="42">
        <f t="shared" si="0"/>
        <v>91</v>
      </c>
      <c r="K11" s="43">
        <v>4.35</v>
      </c>
      <c r="L11" s="44">
        <v>439.83</v>
      </c>
      <c r="M11" s="45" t="s">
        <v>1407</v>
      </c>
    </row>
    <row r="12" spans="1:13" s="2" customFormat="1" ht="24.75" customHeight="1">
      <c r="A12" s="7">
        <v>10</v>
      </c>
      <c r="B12" s="8" t="s">
        <v>9</v>
      </c>
      <c r="C12" s="9" t="s">
        <v>536</v>
      </c>
      <c r="D12" s="10">
        <v>40000</v>
      </c>
      <c r="E12" s="9" t="s">
        <v>1412</v>
      </c>
      <c r="F12" s="9" t="s">
        <v>1413</v>
      </c>
      <c r="G12" s="12">
        <v>12</v>
      </c>
      <c r="H12" s="11" t="s">
        <v>1405</v>
      </c>
      <c r="I12" s="11" t="s">
        <v>1406</v>
      </c>
      <c r="J12" s="42">
        <f t="shared" si="0"/>
        <v>91</v>
      </c>
      <c r="K12" s="43">
        <v>4.35</v>
      </c>
      <c r="L12" s="44">
        <v>439.83</v>
      </c>
      <c r="M12" s="45" t="s">
        <v>1414</v>
      </c>
    </row>
    <row r="13" spans="1:13" s="2" customFormat="1" ht="24.75" customHeight="1">
      <c r="A13" s="7">
        <v>11</v>
      </c>
      <c r="B13" s="8" t="s">
        <v>9</v>
      </c>
      <c r="C13" s="9" t="s">
        <v>489</v>
      </c>
      <c r="D13" s="10">
        <v>50000</v>
      </c>
      <c r="E13" s="9" t="s">
        <v>1412</v>
      </c>
      <c r="F13" s="9" t="s">
        <v>1413</v>
      </c>
      <c r="G13" s="12">
        <v>12</v>
      </c>
      <c r="H13" s="11" t="s">
        <v>1405</v>
      </c>
      <c r="I13" s="11" t="s">
        <v>1406</v>
      </c>
      <c r="J13" s="42">
        <f t="shared" si="0"/>
        <v>91</v>
      </c>
      <c r="K13" s="43">
        <v>4.35</v>
      </c>
      <c r="L13" s="44">
        <v>549.79</v>
      </c>
      <c r="M13" s="45" t="s">
        <v>1414</v>
      </c>
    </row>
    <row r="14" spans="1:13" s="2" customFormat="1" ht="24.75" customHeight="1">
      <c r="A14" s="7">
        <v>12</v>
      </c>
      <c r="B14" s="8" t="s">
        <v>9</v>
      </c>
      <c r="C14" s="9" t="s">
        <v>1138</v>
      </c>
      <c r="D14" s="10">
        <v>15000</v>
      </c>
      <c r="E14" s="9" t="s">
        <v>1416</v>
      </c>
      <c r="F14" s="9" t="s">
        <v>1417</v>
      </c>
      <c r="G14" s="12">
        <v>12</v>
      </c>
      <c r="H14" s="11" t="s">
        <v>1405</v>
      </c>
      <c r="I14" s="11" t="s">
        <v>1406</v>
      </c>
      <c r="J14" s="42">
        <f t="shared" si="0"/>
        <v>91</v>
      </c>
      <c r="K14" s="43">
        <v>4.35</v>
      </c>
      <c r="L14" s="44">
        <v>164.94</v>
      </c>
      <c r="M14" s="45" t="s">
        <v>1414</v>
      </c>
    </row>
    <row r="15" spans="1:13" s="2" customFormat="1" ht="24.75" customHeight="1">
      <c r="A15" s="7">
        <v>13</v>
      </c>
      <c r="B15" s="8" t="s">
        <v>9</v>
      </c>
      <c r="C15" s="9" t="s">
        <v>545</v>
      </c>
      <c r="D15" s="10">
        <v>50000</v>
      </c>
      <c r="E15" s="9" t="s">
        <v>1418</v>
      </c>
      <c r="F15" s="9" t="s">
        <v>1419</v>
      </c>
      <c r="G15" s="8">
        <v>6</v>
      </c>
      <c r="H15" s="11" t="s">
        <v>1405</v>
      </c>
      <c r="I15" s="11" t="s">
        <v>1406</v>
      </c>
      <c r="J15" s="42">
        <f t="shared" si="0"/>
        <v>91</v>
      </c>
      <c r="K15" s="43">
        <v>4.35</v>
      </c>
      <c r="L15" s="44">
        <v>549.79</v>
      </c>
      <c r="M15" s="45" t="s">
        <v>1414</v>
      </c>
    </row>
    <row r="16" spans="1:13" s="2" customFormat="1" ht="24.75" customHeight="1">
      <c r="A16" s="7">
        <v>14</v>
      </c>
      <c r="B16" s="8" t="s">
        <v>9</v>
      </c>
      <c r="C16" s="9" t="s">
        <v>500</v>
      </c>
      <c r="D16" s="9">
        <v>30000</v>
      </c>
      <c r="E16" s="9" t="s">
        <v>502</v>
      </c>
      <c r="F16" s="9" t="s">
        <v>503</v>
      </c>
      <c r="G16" s="12">
        <v>12</v>
      </c>
      <c r="H16" s="9" t="s">
        <v>1405</v>
      </c>
      <c r="I16" s="9" t="s">
        <v>503</v>
      </c>
      <c r="J16" s="42">
        <f t="shared" si="0"/>
        <v>79</v>
      </c>
      <c r="K16" s="9">
        <v>4.35</v>
      </c>
      <c r="L16" s="9">
        <v>286.38</v>
      </c>
      <c r="M16" s="45" t="s">
        <v>1414</v>
      </c>
    </row>
    <row r="17" spans="1:13" s="2" customFormat="1" ht="24.75" customHeight="1">
      <c r="A17" s="7">
        <v>15</v>
      </c>
      <c r="B17" s="8" t="s">
        <v>9</v>
      </c>
      <c r="C17" s="9" t="s">
        <v>505</v>
      </c>
      <c r="D17" s="9">
        <v>30000</v>
      </c>
      <c r="E17" s="9" t="s">
        <v>502</v>
      </c>
      <c r="F17" s="9" t="s">
        <v>503</v>
      </c>
      <c r="G17" s="12">
        <v>12</v>
      </c>
      <c r="H17" s="9" t="s">
        <v>1405</v>
      </c>
      <c r="I17" s="9" t="s">
        <v>503</v>
      </c>
      <c r="J17" s="42">
        <f t="shared" si="0"/>
        <v>79</v>
      </c>
      <c r="K17" s="9">
        <v>4.35</v>
      </c>
      <c r="L17" s="9">
        <v>286.38</v>
      </c>
      <c r="M17" s="45" t="s">
        <v>1414</v>
      </c>
    </row>
    <row r="18" spans="1:13" s="2" customFormat="1" ht="24.75" customHeight="1">
      <c r="A18" s="7">
        <v>16</v>
      </c>
      <c r="B18" s="8" t="s">
        <v>9</v>
      </c>
      <c r="C18" s="9" t="s">
        <v>559</v>
      </c>
      <c r="D18" s="9">
        <v>50000</v>
      </c>
      <c r="E18" s="9" t="s">
        <v>359</v>
      </c>
      <c r="F18" s="9" t="s">
        <v>366</v>
      </c>
      <c r="G18" s="12">
        <v>12</v>
      </c>
      <c r="H18" s="9" t="s">
        <v>1405</v>
      </c>
      <c r="I18" s="9" t="s">
        <v>366</v>
      </c>
      <c r="J18" s="42">
        <f t="shared" si="0"/>
        <v>44</v>
      </c>
      <c r="K18" s="9">
        <v>4.35</v>
      </c>
      <c r="L18" s="9">
        <v>265.83</v>
      </c>
      <c r="M18" s="45" t="s">
        <v>1414</v>
      </c>
    </row>
    <row r="19" spans="1:13" s="2" customFormat="1" ht="24.75" customHeight="1">
      <c r="A19" s="7">
        <v>17</v>
      </c>
      <c r="B19" s="8" t="s">
        <v>9</v>
      </c>
      <c r="C19" s="9" t="s">
        <v>518</v>
      </c>
      <c r="D19" s="9">
        <v>30000</v>
      </c>
      <c r="E19" s="9" t="s">
        <v>520</v>
      </c>
      <c r="F19" s="9" t="s">
        <v>521</v>
      </c>
      <c r="G19" s="12">
        <v>12</v>
      </c>
      <c r="H19" s="9" t="s">
        <v>1405</v>
      </c>
      <c r="I19" s="9" t="s">
        <v>521</v>
      </c>
      <c r="J19" s="42">
        <f t="shared" si="0"/>
        <v>39</v>
      </c>
      <c r="K19" s="9">
        <v>4.35</v>
      </c>
      <c r="L19" s="9">
        <v>141.38</v>
      </c>
      <c r="M19" s="45" t="s">
        <v>1414</v>
      </c>
    </row>
    <row r="20" spans="1:13" s="2" customFormat="1" ht="24.75" customHeight="1">
      <c r="A20" s="7">
        <v>18</v>
      </c>
      <c r="B20" s="8" t="s">
        <v>9</v>
      </c>
      <c r="C20" s="9" t="s">
        <v>513</v>
      </c>
      <c r="D20" s="9">
        <v>30000</v>
      </c>
      <c r="E20" s="9" t="s">
        <v>515</v>
      </c>
      <c r="F20" s="9" t="s">
        <v>516</v>
      </c>
      <c r="G20" s="12">
        <v>12</v>
      </c>
      <c r="H20" s="9" t="s">
        <v>1405</v>
      </c>
      <c r="I20" s="9" t="s">
        <v>516</v>
      </c>
      <c r="J20" s="42">
        <f t="shared" si="0"/>
        <v>58</v>
      </c>
      <c r="K20" s="9">
        <v>4.35</v>
      </c>
      <c r="L20" s="9">
        <v>210.25</v>
      </c>
      <c r="M20" s="45" t="s">
        <v>1414</v>
      </c>
    </row>
    <row r="21" spans="1:13" s="2" customFormat="1" ht="24.75" customHeight="1">
      <c r="A21" s="7">
        <v>19</v>
      </c>
      <c r="B21" s="9" t="s">
        <v>8</v>
      </c>
      <c r="C21" s="9" t="s">
        <v>132</v>
      </c>
      <c r="D21" s="10">
        <v>50000</v>
      </c>
      <c r="E21" s="13">
        <v>43605</v>
      </c>
      <c r="F21" s="13">
        <v>43971</v>
      </c>
      <c r="G21" s="12">
        <v>12</v>
      </c>
      <c r="H21" s="13">
        <v>43922</v>
      </c>
      <c r="I21" s="13">
        <v>43971</v>
      </c>
      <c r="J21" s="42">
        <f t="shared" si="0"/>
        <v>50</v>
      </c>
      <c r="K21" s="43">
        <v>4.35</v>
      </c>
      <c r="L21" s="46">
        <v>302.08</v>
      </c>
      <c r="M21" s="45" t="s">
        <v>1420</v>
      </c>
    </row>
    <row r="22" spans="1:13" s="2" customFormat="1" ht="24.75" customHeight="1">
      <c r="A22" s="7">
        <v>20</v>
      </c>
      <c r="B22" s="9" t="s">
        <v>8</v>
      </c>
      <c r="C22" s="9" t="s">
        <v>138</v>
      </c>
      <c r="D22" s="10">
        <v>50000</v>
      </c>
      <c r="E22" s="13">
        <v>43700</v>
      </c>
      <c r="F22" s="13">
        <v>44058</v>
      </c>
      <c r="G22" s="12">
        <v>12</v>
      </c>
      <c r="H22" s="13">
        <v>43922</v>
      </c>
      <c r="I22" s="13">
        <v>44012</v>
      </c>
      <c r="J22" s="42">
        <f t="shared" si="0"/>
        <v>91</v>
      </c>
      <c r="K22" s="43">
        <v>4.35</v>
      </c>
      <c r="L22" s="46">
        <v>549.79</v>
      </c>
      <c r="M22" s="45" t="s">
        <v>1420</v>
      </c>
    </row>
    <row r="23" spans="1:13" s="2" customFormat="1" ht="24.75" customHeight="1">
      <c r="A23" s="7">
        <v>21</v>
      </c>
      <c r="B23" s="9" t="s">
        <v>8</v>
      </c>
      <c r="C23" s="9" t="s">
        <v>156</v>
      </c>
      <c r="D23" s="10">
        <v>40000</v>
      </c>
      <c r="E23" s="13">
        <v>43737</v>
      </c>
      <c r="F23" s="13">
        <v>44094</v>
      </c>
      <c r="G23" s="12">
        <v>12</v>
      </c>
      <c r="H23" s="13">
        <v>43922</v>
      </c>
      <c r="I23" s="13">
        <v>44012</v>
      </c>
      <c r="J23" s="42">
        <f t="shared" si="0"/>
        <v>91</v>
      </c>
      <c r="K23" s="43">
        <v>4.35</v>
      </c>
      <c r="L23" s="46">
        <v>439.83</v>
      </c>
      <c r="M23" s="45" t="s">
        <v>1420</v>
      </c>
    </row>
    <row r="24" spans="1:13" s="2" customFormat="1" ht="24.75" customHeight="1">
      <c r="A24" s="7">
        <v>22</v>
      </c>
      <c r="B24" s="9" t="s">
        <v>8</v>
      </c>
      <c r="C24" s="9" t="s">
        <v>1421</v>
      </c>
      <c r="D24" s="10">
        <v>30000</v>
      </c>
      <c r="E24" s="14">
        <v>43899</v>
      </c>
      <c r="F24" s="13">
        <v>44264</v>
      </c>
      <c r="G24" s="12">
        <v>12</v>
      </c>
      <c r="H24" s="13">
        <v>43922</v>
      </c>
      <c r="I24" s="13">
        <v>44012</v>
      </c>
      <c r="J24" s="42">
        <f t="shared" si="0"/>
        <v>91</v>
      </c>
      <c r="K24" s="47">
        <v>4.35</v>
      </c>
      <c r="L24" s="46">
        <v>329.88</v>
      </c>
      <c r="M24" s="45" t="s">
        <v>1420</v>
      </c>
    </row>
    <row r="25" spans="1:13" s="2" customFormat="1" ht="24.75" customHeight="1">
      <c r="A25" s="7">
        <v>23</v>
      </c>
      <c r="B25" s="9" t="s">
        <v>8</v>
      </c>
      <c r="C25" s="9" t="s">
        <v>1423</v>
      </c>
      <c r="D25" s="10">
        <v>30000</v>
      </c>
      <c r="E25" s="13">
        <v>43899</v>
      </c>
      <c r="F25" s="13">
        <v>44264</v>
      </c>
      <c r="G25" s="12">
        <v>12</v>
      </c>
      <c r="H25" s="13">
        <v>43922</v>
      </c>
      <c r="I25" s="13">
        <v>44012</v>
      </c>
      <c r="J25" s="42">
        <f t="shared" si="0"/>
        <v>91</v>
      </c>
      <c r="K25" s="47">
        <v>4.35</v>
      </c>
      <c r="L25" s="46">
        <v>329.88</v>
      </c>
      <c r="M25" s="45" t="s">
        <v>1420</v>
      </c>
    </row>
    <row r="26" spans="1:13" s="2" customFormat="1" ht="24.75" customHeight="1">
      <c r="A26" s="7">
        <v>24</v>
      </c>
      <c r="B26" s="9" t="s">
        <v>8</v>
      </c>
      <c r="C26" s="9" t="s">
        <v>132</v>
      </c>
      <c r="D26" s="10">
        <v>50000</v>
      </c>
      <c r="E26" s="13">
        <v>43973</v>
      </c>
      <c r="F26" s="13">
        <v>44338</v>
      </c>
      <c r="G26" s="12">
        <v>12</v>
      </c>
      <c r="H26" s="13">
        <v>43973</v>
      </c>
      <c r="I26" s="13">
        <v>44012</v>
      </c>
      <c r="J26" s="42">
        <f t="shared" si="0"/>
        <v>40</v>
      </c>
      <c r="K26" s="43">
        <v>4.35</v>
      </c>
      <c r="L26" s="46">
        <v>241.67</v>
      </c>
      <c r="M26" s="45" t="s">
        <v>1420</v>
      </c>
    </row>
    <row r="27" spans="1:13" s="2" customFormat="1" ht="24.75" customHeight="1">
      <c r="A27" s="7">
        <v>25</v>
      </c>
      <c r="B27" s="15" t="s">
        <v>1425</v>
      </c>
      <c r="C27" s="15" t="s">
        <v>323</v>
      </c>
      <c r="D27" s="16">
        <v>40000</v>
      </c>
      <c r="E27" s="17">
        <v>43496</v>
      </c>
      <c r="F27" s="17">
        <v>44227</v>
      </c>
      <c r="G27" s="12">
        <v>24</v>
      </c>
      <c r="H27" s="18">
        <v>43922</v>
      </c>
      <c r="I27" s="18">
        <v>44012</v>
      </c>
      <c r="J27" s="42">
        <f t="shared" si="0"/>
        <v>91</v>
      </c>
      <c r="K27" s="48">
        <v>4.75</v>
      </c>
      <c r="L27" s="49">
        <v>480.28</v>
      </c>
      <c r="M27" s="45" t="s">
        <v>1426</v>
      </c>
    </row>
    <row r="28" spans="1:13" s="2" customFormat="1" ht="24.75" customHeight="1">
      <c r="A28" s="7">
        <v>26</v>
      </c>
      <c r="B28" s="15" t="s">
        <v>1425</v>
      </c>
      <c r="C28" s="19" t="s">
        <v>328</v>
      </c>
      <c r="D28" s="20">
        <v>50000</v>
      </c>
      <c r="E28" s="21">
        <v>43496</v>
      </c>
      <c r="F28" s="21">
        <v>44227</v>
      </c>
      <c r="G28" s="12">
        <v>24</v>
      </c>
      <c r="H28" s="18">
        <v>43922</v>
      </c>
      <c r="I28" s="18">
        <v>44012</v>
      </c>
      <c r="J28" s="42">
        <f t="shared" si="0"/>
        <v>91</v>
      </c>
      <c r="K28" s="50">
        <v>4.75</v>
      </c>
      <c r="L28" s="49">
        <v>600.35</v>
      </c>
      <c r="M28" s="45" t="s">
        <v>1426</v>
      </c>
    </row>
    <row r="29" spans="1:13" s="2" customFormat="1" ht="24.75" customHeight="1">
      <c r="A29" s="7">
        <v>27</v>
      </c>
      <c r="B29" s="15" t="s">
        <v>1425</v>
      </c>
      <c r="C29" s="15" t="s">
        <v>337</v>
      </c>
      <c r="D29" s="16">
        <v>30000</v>
      </c>
      <c r="E29" s="17">
        <v>43498</v>
      </c>
      <c r="F29" s="17">
        <v>44167</v>
      </c>
      <c r="G29" s="12">
        <v>22</v>
      </c>
      <c r="H29" s="18">
        <v>43922</v>
      </c>
      <c r="I29" s="18">
        <v>44012</v>
      </c>
      <c r="J29" s="42">
        <f t="shared" si="0"/>
        <v>91</v>
      </c>
      <c r="K29" s="48">
        <v>4.75</v>
      </c>
      <c r="L29" s="49">
        <v>360.21</v>
      </c>
      <c r="M29" s="45" t="s">
        <v>1426</v>
      </c>
    </row>
    <row r="30" spans="1:13" s="2" customFormat="1" ht="24.75" customHeight="1">
      <c r="A30" s="7">
        <v>28</v>
      </c>
      <c r="B30" s="15" t="s">
        <v>1425</v>
      </c>
      <c r="C30" s="15" t="s">
        <v>372</v>
      </c>
      <c r="D30" s="16">
        <v>50000</v>
      </c>
      <c r="E30" s="22">
        <v>43654</v>
      </c>
      <c r="F30" s="22">
        <v>44019</v>
      </c>
      <c r="G30" s="12">
        <v>12</v>
      </c>
      <c r="H30" s="18">
        <v>43922</v>
      </c>
      <c r="I30" s="18">
        <v>44012</v>
      </c>
      <c r="J30" s="42">
        <f t="shared" si="0"/>
        <v>91</v>
      </c>
      <c r="K30" s="48">
        <v>4.35</v>
      </c>
      <c r="L30" s="49">
        <v>549.79</v>
      </c>
      <c r="M30" s="45" t="s">
        <v>1426</v>
      </c>
    </row>
    <row r="31" spans="1:13" s="2" customFormat="1" ht="24.75" customHeight="1">
      <c r="A31" s="7">
        <v>29</v>
      </c>
      <c r="B31" s="15" t="s">
        <v>1425</v>
      </c>
      <c r="C31" s="15" t="s">
        <v>376</v>
      </c>
      <c r="D31" s="16">
        <v>50000</v>
      </c>
      <c r="E31" s="22">
        <v>43654</v>
      </c>
      <c r="F31" s="22">
        <v>44019</v>
      </c>
      <c r="G31" s="12">
        <v>12</v>
      </c>
      <c r="H31" s="18">
        <v>43922</v>
      </c>
      <c r="I31" s="18">
        <v>44012</v>
      </c>
      <c r="J31" s="42">
        <f t="shared" si="0"/>
        <v>91</v>
      </c>
      <c r="K31" s="48">
        <v>4.35</v>
      </c>
      <c r="L31" s="49">
        <v>549.79</v>
      </c>
      <c r="M31" s="45" t="s">
        <v>1426</v>
      </c>
    </row>
    <row r="32" spans="1:13" s="2" customFormat="1" ht="24.75" customHeight="1">
      <c r="A32" s="7">
        <v>30</v>
      </c>
      <c r="B32" s="15" t="s">
        <v>1425</v>
      </c>
      <c r="C32" s="15" t="s">
        <v>379</v>
      </c>
      <c r="D32" s="16">
        <v>50000</v>
      </c>
      <c r="E32" s="17">
        <v>43654</v>
      </c>
      <c r="F32" s="17">
        <v>44019</v>
      </c>
      <c r="G32" s="12">
        <v>12</v>
      </c>
      <c r="H32" s="18">
        <v>43922</v>
      </c>
      <c r="I32" s="18">
        <v>44012</v>
      </c>
      <c r="J32" s="42">
        <f t="shared" si="0"/>
        <v>91</v>
      </c>
      <c r="K32" s="48">
        <v>4.35</v>
      </c>
      <c r="L32" s="49">
        <v>549.79</v>
      </c>
      <c r="M32" s="45" t="s">
        <v>1426</v>
      </c>
    </row>
    <row r="33" spans="1:13" s="2" customFormat="1" ht="24.75" customHeight="1">
      <c r="A33" s="7">
        <v>31</v>
      </c>
      <c r="B33" s="15" t="s">
        <v>1425</v>
      </c>
      <c r="C33" s="15" t="s">
        <v>381</v>
      </c>
      <c r="D33" s="16">
        <v>10000</v>
      </c>
      <c r="E33" s="17">
        <v>43655</v>
      </c>
      <c r="F33" s="17">
        <v>44020</v>
      </c>
      <c r="G33" s="12">
        <v>12</v>
      </c>
      <c r="H33" s="18">
        <v>43922</v>
      </c>
      <c r="I33" s="18">
        <v>44012</v>
      </c>
      <c r="J33" s="42">
        <f t="shared" si="0"/>
        <v>91</v>
      </c>
      <c r="K33" s="48">
        <v>4.35</v>
      </c>
      <c r="L33" s="49">
        <v>109.96</v>
      </c>
      <c r="M33" s="45" t="s">
        <v>1426</v>
      </c>
    </row>
    <row r="34" spans="1:13" s="2" customFormat="1" ht="24.75" customHeight="1">
      <c r="A34" s="7">
        <v>32</v>
      </c>
      <c r="B34" s="15" t="s">
        <v>1425</v>
      </c>
      <c r="C34" s="15" t="s">
        <v>385</v>
      </c>
      <c r="D34" s="16">
        <v>50000</v>
      </c>
      <c r="E34" s="17">
        <v>43655</v>
      </c>
      <c r="F34" s="17">
        <v>44020</v>
      </c>
      <c r="G34" s="12">
        <v>12</v>
      </c>
      <c r="H34" s="18">
        <v>43922</v>
      </c>
      <c r="I34" s="18">
        <v>44012</v>
      </c>
      <c r="J34" s="42">
        <f t="shared" si="0"/>
        <v>91</v>
      </c>
      <c r="K34" s="48">
        <v>4.35</v>
      </c>
      <c r="L34" s="49">
        <v>549.79</v>
      </c>
      <c r="M34" s="45" t="s">
        <v>1426</v>
      </c>
    </row>
    <row r="35" spans="1:13" s="2" customFormat="1" ht="24.75" customHeight="1">
      <c r="A35" s="7">
        <v>33</v>
      </c>
      <c r="B35" s="15" t="s">
        <v>1425</v>
      </c>
      <c r="C35" s="19" t="s">
        <v>389</v>
      </c>
      <c r="D35" s="20">
        <v>50000</v>
      </c>
      <c r="E35" s="21">
        <v>43656</v>
      </c>
      <c r="F35" s="21">
        <v>44021</v>
      </c>
      <c r="G35" s="12">
        <v>12</v>
      </c>
      <c r="H35" s="18">
        <v>43922</v>
      </c>
      <c r="I35" s="18">
        <v>44012</v>
      </c>
      <c r="J35" s="42">
        <f t="shared" si="0"/>
        <v>91</v>
      </c>
      <c r="K35" s="50">
        <v>4.35</v>
      </c>
      <c r="L35" s="49">
        <v>549.79</v>
      </c>
      <c r="M35" s="45" t="s">
        <v>1426</v>
      </c>
    </row>
    <row r="36" spans="1:13" s="2" customFormat="1" ht="24.75" customHeight="1">
      <c r="A36" s="7">
        <v>34</v>
      </c>
      <c r="B36" s="15" t="s">
        <v>1425</v>
      </c>
      <c r="C36" s="19" t="s">
        <v>394</v>
      </c>
      <c r="D36" s="20">
        <v>50000</v>
      </c>
      <c r="E36" s="21">
        <v>43656</v>
      </c>
      <c r="F36" s="21">
        <v>44021</v>
      </c>
      <c r="G36" s="12">
        <v>12</v>
      </c>
      <c r="H36" s="18">
        <v>43922</v>
      </c>
      <c r="I36" s="18">
        <v>44012</v>
      </c>
      <c r="J36" s="42">
        <f t="shared" si="0"/>
        <v>91</v>
      </c>
      <c r="K36" s="50">
        <v>4.35</v>
      </c>
      <c r="L36" s="49">
        <v>549.79</v>
      </c>
      <c r="M36" s="45" t="s">
        <v>1426</v>
      </c>
    </row>
    <row r="37" spans="1:13" s="2" customFormat="1" ht="24.75" customHeight="1">
      <c r="A37" s="7">
        <v>35</v>
      </c>
      <c r="B37" s="15" t="s">
        <v>1425</v>
      </c>
      <c r="C37" s="19" t="s">
        <v>398</v>
      </c>
      <c r="D37" s="20">
        <v>50000</v>
      </c>
      <c r="E37" s="21">
        <v>43657</v>
      </c>
      <c r="F37" s="21">
        <v>44022</v>
      </c>
      <c r="G37" s="12">
        <v>12</v>
      </c>
      <c r="H37" s="18">
        <v>43922</v>
      </c>
      <c r="I37" s="18">
        <v>44012</v>
      </c>
      <c r="J37" s="42">
        <f t="shared" si="0"/>
        <v>91</v>
      </c>
      <c r="K37" s="51">
        <v>4.35</v>
      </c>
      <c r="L37" s="49">
        <v>549.79</v>
      </c>
      <c r="M37" s="45" t="s">
        <v>1426</v>
      </c>
    </row>
    <row r="38" spans="1:13" s="2" customFormat="1" ht="24.75" customHeight="1">
      <c r="A38" s="7">
        <v>36</v>
      </c>
      <c r="B38" s="15" t="s">
        <v>1425</v>
      </c>
      <c r="C38" s="15" t="s">
        <v>403</v>
      </c>
      <c r="D38" s="16">
        <v>50000</v>
      </c>
      <c r="E38" s="17">
        <v>43657</v>
      </c>
      <c r="F38" s="17">
        <v>44022</v>
      </c>
      <c r="G38" s="12">
        <v>12</v>
      </c>
      <c r="H38" s="18">
        <v>43922</v>
      </c>
      <c r="I38" s="18">
        <v>44012</v>
      </c>
      <c r="J38" s="42">
        <f t="shared" si="0"/>
        <v>91</v>
      </c>
      <c r="K38" s="48">
        <v>4.35</v>
      </c>
      <c r="L38" s="49">
        <v>549.79</v>
      </c>
      <c r="M38" s="45" t="s">
        <v>1426</v>
      </c>
    </row>
    <row r="39" spans="1:13" s="2" customFormat="1" ht="24.75" customHeight="1">
      <c r="A39" s="7">
        <v>37</v>
      </c>
      <c r="B39" s="15" t="s">
        <v>1425</v>
      </c>
      <c r="C39" s="19" t="s">
        <v>407</v>
      </c>
      <c r="D39" s="20">
        <v>30000</v>
      </c>
      <c r="E39" s="23">
        <v>43661</v>
      </c>
      <c r="F39" s="23">
        <v>44026</v>
      </c>
      <c r="G39" s="12">
        <v>12</v>
      </c>
      <c r="H39" s="18">
        <v>43922</v>
      </c>
      <c r="I39" s="18">
        <v>44012</v>
      </c>
      <c r="J39" s="42">
        <f t="shared" si="0"/>
        <v>91</v>
      </c>
      <c r="K39" s="50">
        <v>4.35</v>
      </c>
      <c r="L39" s="49">
        <v>329.88</v>
      </c>
      <c r="M39" s="45" t="s">
        <v>1426</v>
      </c>
    </row>
    <row r="40" spans="1:13" s="2" customFormat="1" ht="24.75" customHeight="1">
      <c r="A40" s="7">
        <v>38</v>
      </c>
      <c r="B40" s="15" t="s">
        <v>1425</v>
      </c>
      <c r="C40" s="19" t="s">
        <v>412</v>
      </c>
      <c r="D40" s="20">
        <v>50000</v>
      </c>
      <c r="E40" s="23">
        <v>43661</v>
      </c>
      <c r="F40" s="23">
        <v>44026</v>
      </c>
      <c r="G40" s="12">
        <v>12</v>
      </c>
      <c r="H40" s="18">
        <v>43922</v>
      </c>
      <c r="I40" s="18">
        <v>44012</v>
      </c>
      <c r="J40" s="42">
        <f t="shared" si="0"/>
        <v>91</v>
      </c>
      <c r="K40" s="51">
        <v>4.35</v>
      </c>
      <c r="L40" s="49">
        <v>549.79</v>
      </c>
      <c r="M40" s="45" t="s">
        <v>1426</v>
      </c>
    </row>
    <row r="41" spans="1:13" s="2" customFormat="1" ht="24.75" customHeight="1">
      <c r="A41" s="7">
        <v>39</v>
      </c>
      <c r="B41" s="15" t="s">
        <v>1425</v>
      </c>
      <c r="C41" s="19" t="s">
        <v>416</v>
      </c>
      <c r="D41" s="20">
        <v>50000</v>
      </c>
      <c r="E41" s="23">
        <v>43662</v>
      </c>
      <c r="F41" s="23">
        <v>44027</v>
      </c>
      <c r="G41" s="12">
        <v>12</v>
      </c>
      <c r="H41" s="18">
        <v>43922</v>
      </c>
      <c r="I41" s="18">
        <v>44012</v>
      </c>
      <c r="J41" s="42">
        <f t="shared" si="0"/>
        <v>91</v>
      </c>
      <c r="K41" s="51">
        <v>4.35</v>
      </c>
      <c r="L41" s="49">
        <v>549.79</v>
      </c>
      <c r="M41" s="45" t="s">
        <v>1426</v>
      </c>
    </row>
    <row r="42" spans="1:13" s="2" customFormat="1" ht="24.75" customHeight="1">
      <c r="A42" s="7">
        <v>40</v>
      </c>
      <c r="B42" s="15" t="s">
        <v>1425</v>
      </c>
      <c r="C42" s="19" t="s">
        <v>420</v>
      </c>
      <c r="D42" s="20">
        <v>50000</v>
      </c>
      <c r="E42" s="23">
        <v>43663</v>
      </c>
      <c r="F42" s="23">
        <v>44028</v>
      </c>
      <c r="G42" s="12">
        <v>12</v>
      </c>
      <c r="H42" s="18">
        <v>43922</v>
      </c>
      <c r="I42" s="18">
        <v>44012</v>
      </c>
      <c r="J42" s="42">
        <f t="shared" si="0"/>
        <v>91</v>
      </c>
      <c r="K42" s="50">
        <v>4.35</v>
      </c>
      <c r="L42" s="49">
        <v>549.79</v>
      </c>
      <c r="M42" s="45" t="s">
        <v>1426</v>
      </c>
    </row>
    <row r="43" spans="1:13" s="2" customFormat="1" ht="24.75" customHeight="1">
      <c r="A43" s="7">
        <v>41</v>
      </c>
      <c r="B43" s="15" t="s">
        <v>1425</v>
      </c>
      <c r="C43" s="19" t="s">
        <v>425</v>
      </c>
      <c r="D43" s="20">
        <v>50000</v>
      </c>
      <c r="E43" s="23">
        <v>43663</v>
      </c>
      <c r="F43" s="23">
        <v>44028</v>
      </c>
      <c r="G43" s="12">
        <v>12</v>
      </c>
      <c r="H43" s="18">
        <v>43922</v>
      </c>
      <c r="I43" s="18">
        <v>44012</v>
      </c>
      <c r="J43" s="42">
        <f t="shared" si="0"/>
        <v>91</v>
      </c>
      <c r="K43" s="50">
        <v>4.35</v>
      </c>
      <c r="L43" s="49">
        <v>549.79</v>
      </c>
      <c r="M43" s="45" t="s">
        <v>1426</v>
      </c>
    </row>
    <row r="44" spans="1:13" s="2" customFormat="1" ht="24.75" customHeight="1">
      <c r="A44" s="7">
        <v>42</v>
      </c>
      <c r="B44" s="15" t="s">
        <v>1425</v>
      </c>
      <c r="C44" s="24" t="s">
        <v>429</v>
      </c>
      <c r="D44" s="25">
        <v>50000</v>
      </c>
      <c r="E44" s="26">
        <v>43664</v>
      </c>
      <c r="F44" s="26">
        <v>44029</v>
      </c>
      <c r="G44" s="12">
        <v>12</v>
      </c>
      <c r="H44" s="18">
        <v>43922</v>
      </c>
      <c r="I44" s="18">
        <v>44012</v>
      </c>
      <c r="J44" s="42">
        <f t="shared" si="0"/>
        <v>91</v>
      </c>
      <c r="K44" s="7">
        <v>4.35</v>
      </c>
      <c r="L44" s="49">
        <v>549.79</v>
      </c>
      <c r="M44" s="45" t="s">
        <v>1426</v>
      </c>
    </row>
    <row r="45" spans="1:13" s="2" customFormat="1" ht="24.75" customHeight="1">
      <c r="A45" s="7">
        <v>43</v>
      </c>
      <c r="B45" s="15" t="s">
        <v>1425</v>
      </c>
      <c r="C45" s="27" t="s">
        <v>434</v>
      </c>
      <c r="D45" s="28">
        <v>50000</v>
      </c>
      <c r="E45" s="29">
        <v>43665</v>
      </c>
      <c r="F45" s="29">
        <v>44030</v>
      </c>
      <c r="G45" s="12">
        <v>12</v>
      </c>
      <c r="H45" s="18">
        <v>43922</v>
      </c>
      <c r="I45" s="18">
        <v>44012</v>
      </c>
      <c r="J45" s="42">
        <f t="shared" si="0"/>
        <v>91</v>
      </c>
      <c r="K45" s="52">
        <v>4.35</v>
      </c>
      <c r="L45" s="49">
        <v>549.79</v>
      </c>
      <c r="M45" s="45" t="s">
        <v>1426</v>
      </c>
    </row>
    <row r="46" spans="1:13" s="2" customFormat="1" ht="24.75" customHeight="1">
      <c r="A46" s="7">
        <v>44</v>
      </c>
      <c r="B46" s="15" t="s">
        <v>1425</v>
      </c>
      <c r="C46" s="27" t="s">
        <v>444</v>
      </c>
      <c r="D46" s="28">
        <v>50000</v>
      </c>
      <c r="E46" s="29">
        <v>43669</v>
      </c>
      <c r="F46" s="29">
        <v>44034</v>
      </c>
      <c r="G46" s="12">
        <v>12</v>
      </c>
      <c r="H46" s="18">
        <v>43922</v>
      </c>
      <c r="I46" s="18">
        <v>44012</v>
      </c>
      <c r="J46" s="42">
        <f t="shared" si="0"/>
        <v>91</v>
      </c>
      <c r="K46" s="52">
        <v>4.35</v>
      </c>
      <c r="L46" s="49">
        <v>549.79</v>
      </c>
      <c r="M46" s="45" t="s">
        <v>1426</v>
      </c>
    </row>
    <row r="47" spans="1:13" s="2" customFormat="1" ht="24.75" customHeight="1">
      <c r="A47" s="7">
        <v>45</v>
      </c>
      <c r="B47" s="15" t="s">
        <v>1425</v>
      </c>
      <c r="C47" s="24" t="s">
        <v>112</v>
      </c>
      <c r="D47" s="25">
        <v>50000</v>
      </c>
      <c r="E47" s="30">
        <v>43685</v>
      </c>
      <c r="F47" s="30">
        <v>44050</v>
      </c>
      <c r="G47" s="12">
        <v>12</v>
      </c>
      <c r="H47" s="18">
        <v>43922</v>
      </c>
      <c r="I47" s="18">
        <v>44012</v>
      </c>
      <c r="J47" s="42">
        <f t="shared" si="0"/>
        <v>91</v>
      </c>
      <c r="K47" s="7">
        <v>4.35</v>
      </c>
      <c r="L47" s="49">
        <v>549.79</v>
      </c>
      <c r="M47" s="45" t="s">
        <v>1426</v>
      </c>
    </row>
    <row r="48" spans="1:13" s="2" customFormat="1" ht="24.75" customHeight="1">
      <c r="A48" s="7">
        <v>46</v>
      </c>
      <c r="B48" s="15" t="s">
        <v>1425</v>
      </c>
      <c r="C48" s="27" t="s">
        <v>110</v>
      </c>
      <c r="D48" s="28">
        <v>50000</v>
      </c>
      <c r="E48" s="29">
        <v>43685</v>
      </c>
      <c r="F48" s="29">
        <v>44050</v>
      </c>
      <c r="G48" s="12">
        <v>12</v>
      </c>
      <c r="H48" s="18">
        <v>43922</v>
      </c>
      <c r="I48" s="18">
        <v>44012</v>
      </c>
      <c r="J48" s="42">
        <f t="shared" si="0"/>
        <v>91</v>
      </c>
      <c r="K48" s="52">
        <v>4.35</v>
      </c>
      <c r="L48" s="49">
        <v>549.79</v>
      </c>
      <c r="M48" s="45" t="s">
        <v>1426</v>
      </c>
    </row>
    <row r="49" spans="1:13" s="2" customFormat="1" ht="24.75" customHeight="1">
      <c r="A49" s="7">
        <v>47</v>
      </c>
      <c r="B49" s="15" t="s">
        <v>1425</v>
      </c>
      <c r="C49" s="24" t="s">
        <v>174</v>
      </c>
      <c r="D49" s="25">
        <v>50000</v>
      </c>
      <c r="E49" s="30">
        <v>43685</v>
      </c>
      <c r="F49" s="30">
        <v>44050</v>
      </c>
      <c r="G49" s="12">
        <v>12</v>
      </c>
      <c r="H49" s="18">
        <v>43922</v>
      </c>
      <c r="I49" s="18">
        <v>44012</v>
      </c>
      <c r="J49" s="42">
        <f t="shared" si="0"/>
        <v>91</v>
      </c>
      <c r="K49" s="7">
        <v>4.35</v>
      </c>
      <c r="L49" s="49">
        <v>549.79</v>
      </c>
      <c r="M49" s="45" t="s">
        <v>1426</v>
      </c>
    </row>
    <row r="50" spans="1:13" s="2" customFormat="1" ht="24.75" customHeight="1">
      <c r="A50" s="7">
        <v>48</v>
      </c>
      <c r="B50" s="15" t="s">
        <v>1425</v>
      </c>
      <c r="C50" s="24" t="s">
        <v>142</v>
      </c>
      <c r="D50" s="25">
        <v>30000</v>
      </c>
      <c r="E50" s="30">
        <v>43691</v>
      </c>
      <c r="F50" s="30">
        <v>44056</v>
      </c>
      <c r="G50" s="12">
        <v>12</v>
      </c>
      <c r="H50" s="18">
        <v>43922</v>
      </c>
      <c r="I50" s="18">
        <v>44012</v>
      </c>
      <c r="J50" s="42">
        <f t="shared" si="0"/>
        <v>91</v>
      </c>
      <c r="K50" s="7">
        <v>4.35</v>
      </c>
      <c r="L50" s="49">
        <v>329.88</v>
      </c>
      <c r="M50" s="45" t="s">
        <v>1426</v>
      </c>
    </row>
    <row r="51" spans="1:13" s="2" customFormat="1" ht="24.75" customHeight="1">
      <c r="A51" s="7">
        <v>49</v>
      </c>
      <c r="B51" s="15" t="s">
        <v>1425</v>
      </c>
      <c r="C51" s="24" t="s">
        <v>100</v>
      </c>
      <c r="D51" s="25">
        <v>30000</v>
      </c>
      <c r="E51" s="26">
        <v>43798</v>
      </c>
      <c r="F51" s="26">
        <v>44163</v>
      </c>
      <c r="G51" s="12">
        <v>12</v>
      </c>
      <c r="H51" s="18">
        <v>43922</v>
      </c>
      <c r="I51" s="18">
        <v>44012</v>
      </c>
      <c r="J51" s="42">
        <f t="shared" si="0"/>
        <v>91</v>
      </c>
      <c r="K51" s="7">
        <v>4.35</v>
      </c>
      <c r="L51" s="49">
        <v>329.88</v>
      </c>
      <c r="M51" s="45" t="s">
        <v>1426</v>
      </c>
    </row>
    <row r="52" spans="1:13" s="2" customFormat="1" ht="24.75" customHeight="1">
      <c r="A52" s="7">
        <v>50</v>
      </c>
      <c r="B52" s="15" t="s">
        <v>1425</v>
      </c>
      <c r="C52" s="24" t="s">
        <v>1428</v>
      </c>
      <c r="D52" s="25">
        <v>30000</v>
      </c>
      <c r="E52" s="26">
        <v>43896</v>
      </c>
      <c r="F52" s="26">
        <v>44202</v>
      </c>
      <c r="G52" s="12">
        <v>10</v>
      </c>
      <c r="H52" s="18">
        <v>43922</v>
      </c>
      <c r="I52" s="18">
        <v>44012</v>
      </c>
      <c r="J52" s="42">
        <f t="shared" si="0"/>
        <v>91</v>
      </c>
      <c r="K52" s="7">
        <v>4.35</v>
      </c>
      <c r="L52" s="49">
        <v>329.88</v>
      </c>
      <c r="M52" s="45" t="s">
        <v>1426</v>
      </c>
    </row>
    <row r="53" spans="1:13" s="2" customFormat="1" ht="24.75" customHeight="1">
      <c r="A53" s="7">
        <v>51</v>
      </c>
      <c r="B53" s="15" t="s">
        <v>1425</v>
      </c>
      <c r="C53" s="31" t="s">
        <v>77</v>
      </c>
      <c r="D53" s="32">
        <v>40000</v>
      </c>
      <c r="E53" s="23">
        <v>43923</v>
      </c>
      <c r="F53" s="23">
        <v>44167</v>
      </c>
      <c r="G53" s="12">
        <v>8</v>
      </c>
      <c r="H53" s="18">
        <v>43923</v>
      </c>
      <c r="I53" s="18">
        <v>44012</v>
      </c>
      <c r="J53" s="42">
        <f t="shared" si="0"/>
        <v>90</v>
      </c>
      <c r="K53" s="53">
        <v>4.35</v>
      </c>
      <c r="L53" s="49">
        <v>435</v>
      </c>
      <c r="M53" s="45" t="s">
        <v>1426</v>
      </c>
    </row>
    <row r="54" spans="1:13" s="2" customFormat="1" ht="24.75" customHeight="1">
      <c r="A54" s="7">
        <v>52</v>
      </c>
      <c r="B54" s="15" t="s">
        <v>1425</v>
      </c>
      <c r="C54" s="31" t="s">
        <v>1430</v>
      </c>
      <c r="D54" s="32">
        <v>30000</v>
      </c>
      <c r="E54" s="23">
        <v>43976</v>
      </c>
      <c r="F54" s="23">
        <v>44341</v>
      </c>
      <c r="G54" s="12">
        <v>12</v>
      </c>
      <c r="H54" s="18">
        <v>43976</v>
      </c>
      <c r="I54" s="18">
        <v>44012</v>
      </c>
      <c r="J54" s="42">
        <f t="shared" si="0"/>
        <v>37</v>
      </c>
      <c r="K54" s="53">
        <v>4.35</v>
      </c>
      <c r="L54" s="49">
        <v>134.13</v>
      </c>
      <c r="M54" s="45" t="s">
        <v>1426</v>
      </c>
    </row>
    <row r="55" spans="1:13" s="2" customFormat="1" ht="24.75" customHeight="1">
      <c r="A55" s="7">
        <v>53</v>
      </c>
      <c r="B55" s="15" t="s">
        <v>1425</v>
      </c>
      <c r="C55" s="31" t="s">
        <v>1432</v>
      </c>
      <c r="D55" s="32">
        <v>50000</v>
      </c>
      <c r="E55" s="23">
        <v>43977</v>
      </c>
      <c r="F55" s="23">
        <v>44342</v>
      </c>
      <c r="G55" s="12">
        <v>12</v>
      </c>
      <c r="H55" s="18">
        <v>43977</v>
      </c>
      <c r="I55" s="18">
        <v>44012</v>
      </c>
      <c r="J55" s="42">
        <f t="shared" si="0"/>
        <v>36</v>
      </c>
      <c r="K55" s="53">
        <v>4.35</v>
      </c>
      <c r="L55" s="49">
        <v>217.5</v>
      </c>
      <c r="M55" s="45" t="s">
        <v>1426</v>
      </c>
    </row>
    <row r="56" spans="1:13" s="2" customFormat="1" ht="24.75" customHeight="1">
      <c r="A56" s="7">
        <v>54</v>
      </c>
      <c r="B56" s="15" t="s">
        <v>1425</v>
      </c>
      <c r="C56" s="33" t="s">
        <v>1304</v>
      </c>
      <c r="D56" s="34">
        <v>50000</v>
      </c>
      <c r="E56" s="35">
        <v>43979</v>
      </c>
      <c r="F56" s="35">
        <v>44344</v>
      </c>
      <c r="G56" s="12">
        <v>12</v>
      </c>
      <c r="H56" s="18">
        <v>43979</v>
      </c>
      <c r="I56" s="18">
        <v>44012</v>
      </c>
      <c r="J56" s="42">
        <f t="shared" si="0"/>
        <v>34</v>
      </c>
      <c r="K56" s="7">
        <v>4.35</v>
      </c>
      <c r="L56" s="49">
        <v>205.42</v>
      </c>
      <c r="M56" s="45" t="s">
        <v>1426</v>
      </c>
    </row>
    <row r="57" spans="1:13" s="2" customFormat="1" ht="24.75" customHeight="1">
      <c r="A57" s="7">
        <v>55</v>
      </c>
      <c r="B57" s="15" t="s">
        <v>1425</v>
      </c>
      <c r="C57" s="33" t="s">
        <v>357</v>
      </c>
      <c r="D57" s="34">
        <v>50000</v>
      </c>
      <c r="E57" s="35">
        <v>43980</v>
      </c>
      <c r="F57" s="35">
        <v>44345</v>
      </c>
      <c r="G57" s="12">
        <v>12</v>
      </c>
      <c r="H57" s="18">
        <v>43980</v>
      </c>
      <c r="I57" s="18">
        <v>44012</v>
      </c>
      <c r="J57" s="42">
        <f t="shared" si="0"/>
        <v>33</v>
      </c>
      <c r="K57" s="7">
        <v>4.35</v>
      </c>
      <c r="L57" s="49">
        <v>199.38</v>
      </c>
      <c r="M57" s="45" t="s">
        <v>1426</v>
      </c>
    </row>
    <row r="58" spans="1:13" s="2" customFormat="1" ht="24.75" customHeight="1">
      <c r="A58" s="7">
        <v>56</v>
      </c>
      <c r="B58" s="15" t="s">
        <v>1425</v>
      </c>
      <c r="C58" s="33" t="s">
        <v>1435</v>
      </c>
      <c r="D58" s="34">
        <v>50000</v>
      </c>
      <c r="E58" s="35">
        <v>43980</v>
      </c>
      <c r="F58" s="35">
        <v>44345</v>
      </c>
      <c r="G58" s="12">
        <v>12</v>
      </c>
      <c r="H58" s="18">
        <v>43980</v>
      </c>
      <c r="I58" s="18">
        <v>44012</v>
      </c>
      <c r="J58" s="42">
        <f t="shared" si="0"/>
        <v>33</v>
      </c>
      <c r="K58" s="7">
        <v>4.35</v>
      </c>
      <c r="L58" s="49">
        <v>199.38</v>
      </c>
      <c r="M58" s="45" t="s">
        <v>1426</v>
      </c>
    </row>
    <row r="59" spans="1:13" s="2" customFormat="1" ht="24.75" customHeight="1">
      <c r="A59" s="7">
        <v>57</v>
      </c>
      <c r="B59" s="15" t="s">
        <v>1425</v>
      </c>
      <c r="C59" s="33" t="s">
        <v>363</v>
      </c>
      <c r="D59" s="34">
        <v>50000</v>
      </c>
      <c r="E59" s="35">
        <v>43980</v>
      </c>
      <c r="F59" s="35">
        <v>44345</v>
      </c>
      <c r="G59" s="12">
        <v>12</v>
      </c>
      <c r="H59" s="18">
        <v>43980</v>
      </c>
      <c r="I59" s="18">
        <v>44012</v>
      </c>
      <c r="J59" s="42">
        <f t="shared" si="0"/>
        <v>33</v>
      </c>
      <c r="K59" s="7">
        <v>4.35</v>
      </c>
      <c r="L59" s="49">
        <v>199.38</v>
      </c>
      <c r="M59" s="45" t="s">
        <v>1426</v>
      </c>
    </row>
    <row r="60" spans="1:13" s="2" customFormat="1" ht="24.75" customHeight="1">
      <c r="A60" s="7">
        <v>58</v>
      </c>
      <c r="B60" s="15" t="s">
        <v>1425</v>
      </c>
      <c r="C60" s="33" t="s">
        <v>350</v>
      </c>
      <c r="D60" s="34">
        <v>50000</v>
      </c>
      <c r="E60" s="35">
        <v>43980</v>
      </c>
      <c r="F60" s="35">
        <v>44345</v>
      </c>
      <c r="G60" s="12">
        <v>12</v>
      </c>
      <c r="H60" s="18">
        <v>43980</v>
      </c>
      <c r="I60" s="18">
        <v>44012</v>
      </c>
      <c r="J60" s="42">
        <f t="shared" si="0"/>
        <v>33</v>
      </c>
      <c r="K60" s="7">
        <v>4.35</v>
      </c>
      <c r="L60" s="49">
        <v>199.38</v>
      </c>
      <c r="M60" s="45" t="s">
        <v>1426</v>
      </c>
    </row>
    <row r="61" spans="1:13" s="2" customFormat="1" ht="24.75" customHeight="1">
      <c r="A61" s="7">
        <v>59</v>
      </c>
      <c r="B61" s="15" t="s">
        <v>1425</v>
      </c>
      <c r="C61" s="36" t="s">
        <v>1437</v>
      </c>
      <c r="D61" s="37">
        <v>30000</v>
      </c>
      <c r="E61" s="38">
        <v>44012</v>
      </c>
      <c r="F61" s="38">
        <v>44742</v>
      </c>
      <c r="G61" s="12">
        <v>24</v>
      </c>
      <c r="H61" s="18">
        <v>44012</v>
      </c>
      <c r="I61" s="18">
        <v>44012</v>
      </c>
      <c r="J61" s="42">
        <f t="shared" si="0"/>
        <v>1</v>
      </c>
      <c r="K61" s="7">
        <v>4.75</v>
      </c>
      <c r="L61" s="49">
        <v>3.96</v>
      </c>
      <c r="M61" s="45" t="s">
        <v>1426</v>
      </c>
    </row>
    <row r="62" spans="1:13" s="2" customFormat="1" ht="24.75" customHeight="1">
      <c r="A62" s="7">
        <v>60</v>
      </c>
      <c r="B62" s="15" t="s">
        <v>1425</v>
      </c>
      <c r="C62" s="36" t="s">
        <v>1315</v>
      </c>
      <c r="D62" s="37">
        <v>50000</v>
      </c>
      <c r="E62" s="38">
        <v>44012</v>
      </c>
      <c r="F62" s="38">
        <v>44377</v>
      </c>
      <c r="G62" s="12">
        <v>12</v>
      </c>
      <c r="H62" s="18">
        <v>44012</v>
      </c>
      <c r="I62" s="18">
        <v>44012</v>
      </c>
      <c r="J62" s="42">
        <f t="shared" si="0"/>
        <v>1</v>
      </c>
      <c r="K62" s="7">
        <v>4.35</v>
      </c>
      <c r="L62" s="49">
        <v>6.04</v>
      </c>
      <c r="M62" s="45" t="s">
        <v>1426</v>
      </c>
    </row>
    <row r="63" spans="1:13" s="2" customFormat="1" ht="24.75" customHeight="1">
      <c r="A63" s="7">
        <v>61</v>
      </c>
      <c r="B63" s="15" t="s">
        <v>1425</v>
      </c>
      <c r="C63" s="36" t="s">
        <v>1366</v>
      </c>
      <c r="D63" s="37">
        <v>50000</v>
      </c>
      <c r="E63" s="38">
        <v>44012</v>
      </c>
      <c r="F63" s="38">
        <v>44377</v>
      </c>
      <c r="G63" s="12">
        <v>12</v>
      </c>
      <c r="H63" s="18">
        <v>44012</v>
      </c>
      <c r="I63" s="18">
        <v>44012</v>
      </c>
      <c r="J63" s="42">
        <f t="shared" si="0"/>
        <v>1</v>
      </c>
      <c r="K63" s="7">
        <v>4.35</v>
      </c>
      <c r="L63" s="49">
        <v>6.04</v>
      </c>
      <c r="M63" s="45" t="s">
        <v>1426</v>
      </c>
    </row>
    <row r="64" spans="1:13" s="2" customFormat="1" ht="24.75" customHeight="1">
      <c r="A64" s="7">
        <v>62</v>
      </c>
      <c r="B64" s="15" t="s">
        <v>1425</v>
      </c>
      <c r="C64" s="36" t="s">
        <v>1441</v>
      </c>
      <c r="D64" s="37">
        <v>50000</v>
      </c>
      <c r="E64" s="38">
        <v>44012</v>
      </c>
      <c r="F64" s="38">
        <v>44377</v>
      </c>
      <c r="G64" s="12">
        <v>12</v>
      </c>
      <c r="H64" s="18">
        <v>44012</v>
      </c>
      <c r="I64" s="18">
        <v>44012</v>
      </c>
      <c r="J64" s="42">
        <f t="shared" si="0"/>
        <v>1</v>
      </c>
      <c r="K64" s="7">
        <v>4.35</v>
      </c>
      <c r="L64" s="49">
        <v>6.04</v>
      </c>
      <c r="M64" s="45" t="s">
        <v>1426</v>
      </c>
    </row>
    <row r="65" spans="1:13" s="2" customFormat="1" ht="24.75" customHeight="1">
      <c r="A65" s="7">
        <v>63</v>
      </c>
      <c r="B65" s="15" t="s">
        <v>1425</v>
      </c>
      <c r="C65" s="36" t="s">
        <v>367</v>
      </c>
      <c r="D65" s="37">
        <v>50000</v>
      </c>
      <c r="E65" s="38">
        <v>43601</v>
      </c>
      <c r="F65" s="38">
        <v>43966</v>
      </c>
      <c r="G65" s="12">
        <v>12</v>
      </c>
      <c r="H65" s="18">
        <v>43922</v>
      </c>
      <c r="I65" s="18">
        <v>43964</v>
      </c>
      <c r="J65" s="42">
        <f t="shared" si="0"/>
        <v>43</v>
      </c>
      <c r="K65" s="7">
        <v>4.35</v>
      </c>
      <c r="L65" s="49">
        <v>259.79</v>
      </c>
      <c r="M65" s="45" t="s">
        <v>1426</v>
      </c>
    </row>
    <row r="66" spans="1:13" s="2" customFormat="1" ht="24.75" customHeight="1">
      <c r="A66" s="7">
        <v>64</v>
      </c>
      <c r="B66" s="15" t="s">
        <v>1425</v>
      </c>
      <c r="C66" s="36" t="s">
        <v>344</v>
      </c>
      <c r="D66" s="37">
        <v>50000</v>
      </c>
      <c r="E66" s="38">
        <v>43592</v>
      </c>
      <c r="F66" s="38">
        <v>43957</v>
      </c>
      <c r="G66" s="12">
        <v>12</v>
      </c>
      <c r="H66" s="18">
        <v>43922</v>
      </c>
      <c r="I66" s="18">
        <v>43954</v>
      </c>
      <c r="J66" s="42">
        <f t="shared" si="0"/>
        <v>33</v>
      </c>
      <c r="K66" s="7">
        <v>4.35</v>
      </c>
      <c r="L66" s="49">
        <v>199.38</v>
      </c>
      <c r="M66" s="45" t="s">
        <v>1426</v>
      </c>
    </row>
    <row r="67" spans="1:13" s="2" customFormat="1" ht="24.75" customHeight="1">
      <c r="A67" s="7">
        <v>65</v>
      </c>
      <c r="B67" s="15" t="s">
        <v>1425</v>
      </c>
      <c r="C67" s="36" t="s">
        <v>439</v>
      </c>
      <c r="D67" s="37">
        <v>50000</v>
      </c>
      <c r="E67" s="38">
        <v>43668</v>
      </c>
      <c r="F67" s="38">
        <v>44033</v>
      </c>
      <c r="G67" s="12">
        <v>12</v>
      </c>
      <c r="H67" s="18">
        <v>43922</v>
      </c>
      <c r="I67" s="18">
        <v>43938</v>
      </c>
      <c r="J67" s="42">
        <f aca="true" t="shared" si="1" ref="J67:J130">I67-H67+1</f>
        <v>17</v>
      </c>
      <c r="K67" s="7">
        <v>4.35</v>
      </c>
      <c r="L67" s="49">
        <v>102.71</v>
      </c>
      <c r="M67" s="45" t="s">
        <v>1426</v>
      </c>
    </row>
    <row r="68" spans="1:13" s="2" customFormat="1" ht="24.75" customHeight="1">
      <c r="A68" s="7">
        <v>66</v>
      </c>
      <c r="B68" s="54" t="s">
        <v>6</v>
      </c>
      <c r="C68" s="9" t="s">
        <v>196</v>
      </c>
      <c r="D68" s="9" t="s">
        <v>1443</v>
      </c>
      <c r="E68" s="9" t="s">
        <v>198</v>
      </c>
      <c r="F68" s="9" t="s">
        <v>159</v>
      </c>
      <c r="G68" s="24">
        <v>24</v>
      </c>
      <c r="H68" s="30">
        <v>43922</v>
      </c>
      <c r="I68" s="57">
        <v>44012</v>
      </c>
      <c r="J68" s="42">
        <f t="shared" si="1"/>
        <v>91</v>
      </c>
      <c r="K68" s="58">
        <v>4.75</v>
      </c>
      <c r="L68" s="59">
        <v>192.11</v>
      </c>
      <c r="M68" s="45" t="s">
        <v>1444</v>
      </c>
    </row>
    <row r="69" spans="1:13" s="2" customFormat="1" ht="24.75" customHeight="1">
      <c r="A69" s="7">
        <v>67</v>
      </c>
      <c r="B69" s="54" t="s">
        <v>6</v>
      </c>
      <c r="C69" s="9" t="s">
        <v>212</v>
      </c>
      <c r="D69" s="9" t="s">
        <v>60</v>
      </c>
      <c r="E69" s="9" t="s">
        <v>206</v>
      </c>
      <c r="F69" s="9" t="s">
        <v>1445</v>
      </c>
      <c r="G69" s="24">
        <v>24</v>
      </c>
      <c r="H69" s="30">
        <v>43922</v>
      </c>
      <c r="I69" s="57">
        <v>44012</v>
      </c>
      <c r="J69" s="42">
        <f t="shared" si="1"/>
        <v>91</v>
      </c>
      <c r="K69" s="58">
        <v>4.75</v>
      </c>
      <c r="L69" s="59">
        <v>600.35</v>
      </c>
      <c r="M69" s="45" t="s">
        <v>1444</v>
      </c>
    </row>
    <row r="70" spans="1:13" s="2" customFormat="1" ht="24.75" customHeight="1">
      <c r="A70" s="7">
        <v>68</v>
      </c>
      <c r="B70" s="54" t="s">
        <v>6</v>
      </c>
      <c r="C70" s="9" t="s">
        <v>248</v>
      </c>
      <c r="D70" s="9" t="s">
        <v>60</v>
      </c>
      <c r="E70" s="9" t="s">
        <v>250</v>
      </c>
      <c r="F70" s="9" t="s">
        <v>1446</v>
      </c>
      <c r="G70" s="24">
        <v>24</v>
      </c>
      <c r="H70" s="30">
        <v>43922</v>
      </c>
      <c r="I70" s="57">
        <v>44012</v>
      </c>
      <c r="J70" s="42">
        <f t="shared" si="1"/>
        <v>91</v>
      </c>
      <c r="K70" s="58">
        <v>4.75</v>
      </c>
      <c r="L70" s="59">
        <v>600.35</v>
      </c>
      <c r="M70" s="45" t="s">
        <v>1444</v>
      </c>
    </row>
    <row r="71" spans="1:13" s="2" customFormat="1" ht="24.75" customHeight="1">
      <c r="A71" s="7">
        <v>69</v>
      </c>
      <c r="B71" s="54" t="s">
        <v>6</v>
      </c>
      <c r="C71" s="9" t="s">
        <v>273</v>
      </c>
      <c r="D71" s="9" t="s">
        <v>60</v>
      </c>
      <c r="E71" s="9" t="s">
        <v>275</v>
      </c>
      <c r="F71" s="9" t="s">
        <v>276</v>
      </c>
      <c r="G71" s="24">
        <v>12</v>
      </c>
      <c r="H71" s="30">
        <v>43922</v>
      </c>
      <c r="I71" s="57">
        <v>44012</v>
      </c>
      <c r="J71" s="42">
        <f t="shared" si="1"/>
        <v>91</v>
      </c>
      <c r="K71" s="58">
        <v>4.35</v>
      </c>
      <c r="L71" s="59">
        <v>549.79</v>
      </c>
      <c r="M71" s="45" t="s">
        <v>1444</v>
      </c>
    </row>
    <row r="72" spans="1:13" s="2" customFormat="1" ht="24.75" customHeight="1">
      <c r="A72" s="7">
        <v>70</v>
      </c>
      <c r="B72" s="54" t="s">
        <v>6</v>
      </c>
      <c r="C72" s="9" t="s">
        <v>284</v>
      </c>
      <c r="D72" s="9" t="s">
        <v>60</v>
      </c>
      <c r="E72" s="9" t="s">
        <v>286</v>
      </c>
      <c r="F72" s="9" t="s">
        <v>287</v>
      </c>
      <c r="G72" s="24">
        <v>12</v>
      </c>
      <c r="H72" s="30">
        <v>43922</v>
      </c>
      <c r="I72" s="57">
        <v>44012</v>
      </c>
      <c r="J72" s="42">
        <f t="shared" si="1"/>
        <v>91</v>
      </c>
      <c r="K72" s="58">
        <v>4.35</v>
      </c>
      <c r="L72" s="59">
        <v>549.79</v>
      </c>
      <c r="M72" s="45" t="s">
        <v>1444</v>
      </c>
    </row>
    <row r="73" spans="1:13" s="2" customFormat="1" ht="24.75" customHeight="1">
      <c r="A73" s="7">
        <v>71</v>
      </c>
      <c r="B73" s="54" t="s">
        <v>6</v>
      </c>
      <c r="C73" s="9" t="s">
        <v>289</v>
      </c>
      <c r="D73" s="9" t="s">
        <v>60</v>
      </c>
      <c r="E73" s="9" t="s">
        <v>291</v>
      </c>
      <c r="F73" s="9" t="s">
        <v>292</v>
      </c>
      <c r="G73" s="24">
        <v>12</v>
      </c>
      <c r="H73" s="30">
        <v>43922</v>
      </c>
      <c r="I73" s="57">
        <v>44012</v>
      </c>
      <c r="J73" s="42">
        <f t="shared" si="1"/>
        <v>91</v>
      </c>
      <c r="K73" s="58">
        <v>4.35</v>
      </c>
      <c r="L73" s="59">
        <v>549.79</v>
      </c>
      <c r="M73" s="45" t="s">
        <v>1444</v>
      </c>
    </row>
    <row r="74" spans="1:13" s="2" customFormat="1" ht="24.75" customHeight="1">
      <c r="A74" s="7">
        <v>72</v>
      </c>
      <c r="B74" s="54" t="s">
        <v>6</v>
      </c>
      <c r="C74" s="9" t="s">
        <v>294</v>
      </c>
      <c r="D74" s="9" t="s">
        <v>74</v>
      </c>
      <c r="E74" s="9" t="s">
        <v>103</v>
      </c>
      <c r="F74" s="9" t="s">
        <v>104</v>
      </c>
      <c r="G74" s="24">
        <v>12</v>
      </c>
      <c r="H74" s="30">
        <v>43922</v>
      </c>
      <c r="I74" s="57">
        <v>44012</v>
      </c>
      <c r="J74" s="42">
        <f t="shared" si="1"/>
        <v>91</v>
      </c>
      <c r="K74" s="58">
        <v>4.35</v>
      </c>
      <c r="L74" s="59">
        <v>439.83</v>
      </c>
      <c r="M74" s="45" t="s">
        <v>1444</v>
      </c>
    </row>
    <row r="75" spans="1:13" s="2" customFormat="1" ht="24.75" customHeight="1">
      <c r="A75" s="7">
        <v>73</v>
      </c>
      <c r="B75" s="54" t="s">
        <v>6</v>
      </c>
      <c r="C75" s="9" t="s">
        <v>297</v>
      </c>
      <c r="D75" s="9" t="s">
        <v>60</v>
      </c>
      <c r="E75" s="9" t="s">
        <v>299</v>
      </c>
      <c r="F75" s="9" t="s">
        <v>300</v>
      </c>
      <c r="G75" s="24">
        <v>12</v>
      </c>
      <c r="H75" s="30">
        <v>43922</v>
      </c>
      <c r="I75" s="57">
        <v>44012</v>
      </c>
      <c r="J75" s="42">
        <f t="shared" si="1"/>
        <v>91</v>
      </c>
      <c r="K75" s="58">
        <v>4.35</v>
      </c>
      <c r="L75" s="59">
        <v>549.79</v>
      </c>
      <c r="M75" s="45" t="s">
        <v>1444</v>
      </c>
    </row>
    <row r="76" spans="1:13" s="2" customFormat="1" ht="24.75" customHeight="1">
      <c r="A76" s="7">
        <v>74</v>
      </c>
      <c r="B76" s="54" t="s">
        <v>6</v>
      </c>
      <c r="C76" s="9" t="s">
        <v>315</v>
      </c>
      <c r="D76" s="9" t="s">
        <v>60</v>
      </c>
      <c r="E76" s="9" t="s">
        <v>203</v>
      </c>
      <c r="F76" s="9" t="s">
        <v>1447</v>
      </c>
      <c r="G76" s="24">
        <v>12</v>
      </c>
      <c r="H76" s="30">
        <v>43922</v>
      </c>
      <c r="I76" s="57">
        <v>44012</v>
      </c>
      <c r="J76" s="42">
        <f t="shared" si="1"/>
        <v>91</v>
      </c>
      <c r="K76" s="58">
        <v>4.35</v>
      </c>
      <c r="L76" s="59">
        <v>549.79</v>
      </c>
      <c r="M76" s="45" t="s">
        <v>1444</v>
      </c>
    </row>
    <row r="77" spans="1:13" s="2" customFormat="1" ht="24.75" customHeight="1">
      <c r="A77" s="7">
        <v>75</v>
      </c>
      <c r="B77" s="54" t="s">
        <v>6</v>
      </c>
      <c r="C77" s="9" t="s">
        <v>200</v>
      </c>
      <c r="D77" s="9" t="s">
        <v>60</v>
      </c>
      <c r="E77" s="9" t="s">
        <v>1448</v>
      </c>
      <c r="F77" s="9" t="s">
        <v>1449</v>
      </c>
      <c r="G77" s="24">
        <v>12</v>
      </c>
      <c r="H77" s="30">
        <v>43922</v>
      </c>
      <c r="I77" s="57">
        <v>44012</v>
      </c>
      <c r="J77" s="42">
        <f t="shared" si="1"/>
        <v>91</v>
      </c>
      <c r="K77" s="58">
        <v>4.35</v>
      </c>
      <c r="L77" s="59">
        <v>549.79</v>
      </c>
      <c r="M77" s="45" t="s">
        <v>1444</v>
      </c>
    </row>
    <row r="78" spans="1:13" s="2" customFormat="1" ht="24.75" customHeight="1">
      <c r="A78" s="7">
        <v>76</v>
      </c>
      <c r="B78" s="54" t="s">
        <v>6</v>
      </c>
      <c r="C78" s="9" t="s">
        <v>1450</v>
      </c>
      <c r="D78" s="9" t="s">
        <v>38</v>
      </c>
      <c r="E78" s="9" t="s">
        <v>598</v>
      </c>
      <c r="F78" s="9" t="s">
        <v>1452</v>
      </c>
      <c r="G78" s="24">
        <v>12</v>
      </c>
      <c r="H78" s="30">
        <v>43922</v>
      </c>
      <c r="I78" s="57">
        <v>44012</v>
      </c>
      <c r="J78" s="42">
        <f t="shared" si="1"/>
        <v>91</v>
      </c>
      <c r="K78" s="58">
        <v>4.35</v>
      </c>
      <c r="L78" s="59">
        <v>329.88</v>
      </c>
      <c r="M78" s="45" t="s">
        <v>1444</v>
      </c>
    </row>
    <row r="79" spans="1:13" s="2" customFormat="1" ht="24.75" customHeight="1">
      <c r="A79" s="7">
        <v>77</v>
      </c>
      <c r="B79" s="54" t="s">
        <v>6</v>
      </c>
      <c r="C79" s="9" t="s">
        <v>427</v>
      </c>
      <c r="D79" s="9" t="s">
        <v>60</v>
      </c>
      <c r="E79" s="9" t="s">
        <v>207</v>
      </c>
      <c r="F79" s="9" t="s">
        <v>1408</v>
      </c>
      <c r="G79" s="24">
        <v>12</v>
      </c>
      <c r="H79" s="30">
        <v>43922</v>
      </c>
      <c r="I79" s="57">
        <v>44012</v>
      </c>
      <c r="J79" s="42">
        <f t="shared" si="1"/>
        <v>91</v>
      </c>
      <c r="K79" s="58">
        <v>4.35</v>
      </c>
      <c r="L79" s="59">
        <v>549.79</v>
      </c>
      <c r="M79" s="45" t="s">
        <v>1444</v>
      </c>
    </row>
    <row r="80" spans="1:13" s="2" customFormat="1" ht="24.75" customHeight="1">
      <c r="A80" s="7">
        <v>78</v>
      </c>
      <c r="B80" s="54" t="s">
        <v>6</v>
      </c>
      <c r="C80" s="9" t="s">
        <v>211</v>
      </c>
      <c r="D80" s="9" t="s">
        <v>60</v>
      </c>
      <c r="E80" s="9" t="s">
        <v>619</v>
      </c>
      <c r="F80" s="9" t="s">
        <v>1455</v>
      </c>
      <c r="G80" s="24">
        <v>12</v>
      </c>
      <c r="H80" s="30">
        <v>43922</v>
      </c>
      <c r="I80" s="57">
        <v>44012</v>
      </c>
      <c r="J80" s="42">
        <f t="shared" si="1"/>
        <v>91</v>
      </c>
      <c r="K80" s="58">
        <v>4.35</v>
      </c>
      <c r="L80" s="59">
        <v>549.79</v>
      </c>
      <c r="M80" s="45" t="s">
        <v>1444</v>
      </c>
    </row>
    <row r="81" spans="1:13" s="2" customFormat="1" ht="24.75" customHeight="1">
      <c r="A81" s="7">
        <v>79</v>
      </c>
      <c r="B81" s="54" t="s">
        <v>6</v>
      </c>
      <c r="C81" s="9" t="s">
        <v>223</v>
      </c>
      <c r="D81" s="9" t="s">
        <v>38</v>
      </c>
      <c r="E81" s="9" t="s">
        <v>40</v>
      </c>
      <c r="F81" s="9" t="s">
        <v>1456</v>
      </c>
      <c r="G81" s="24">
        <v>12</v>
      </c>
      <c r="H81" s="30">
        <v>43922</v>
      </c>
      <c r="I81" s="57">
        <v>44012</v>
      </c>
      <c r="J81" s="42">
        <f t="shared" si="1"/>
        <v>91</v>
      </c>
      <c r="K81" s="58">
        <v>4.35</v>
      </c>
      <c r="L81" s="59">
        <v>329.88</v>
      </c>
      <c r="M81" s="45" t="s">
        <v>1444</v>
      </c>
    </row>
    <row r="82" spans="1:13" s="2" customFormat="1" ht="24.75" customHeight="1">
      <c r="A82" s="7">
        <v>80</v>
      </c>
      <c r="B82" s="54" t="s">
        <v>6</v>
      </c>
      <c r="C82" s="9" t="s">
        <v>228</v>
      </c>
      <c r="D82" s="9" t="s">
        <v>38</v>
      </c>
      <c r="E82" s="9" t="s">
        <v>40</v>
      </c>
      <c r="F82" s="9" t="s">
        <v>1456</v>
      </c>
      <c r="G82" s="24">
        <v>12</v>
      </c>
      <c r="H82" s="30">
        <v>43922</v>
      </c>
      <c r="I82" s="57">
        <v>44012</v>
      </c>
      <c r="J82" s="42">
        <f t="shared" si="1"/>
        <v>91</v>
      </c>
      <c r="K82" s="58">
        <v>4.35</v>
      </c>
      <c r="L82" s="59">
        <v>329.88</v>
      </c>
      <c r="M82" s="45" t="s">
        <v>1444</v>
      </c>
    </row>
    <row r="83" spans="1:13" s="2" customFormat="1" ht="24.75" customHeight="1">
      <c r="A83" s="7">
        <v>81</v>
      </c>
      <c r="B83" s="54" t="s">
        <v>6</v>
      </c>
      <c r="C83" s="9" t="s">
        <v>204</v>
      </c>
      <c r="D83" s="9" t="s">
        <v>38</v>
      </c>
      <c r="E83" s="9" t="s">
        <v>623</v>
      </c>
      <c r="F83" s="9" t="s">
        <v>1457</v>
      </c>
      <c r="G83" s="24">
        <v>12</v>
      </c>
      <c r="H83" s="30">
        <v>43922</v>
      </c>
      <c r="I83" s="57">
        <v>44012</v>
      </c>
      <c r="J83" s="42">
        <f t="shared" si="1"/>
        <v>91</v>
      </c>
      <c r="K83" s="58">
        <v>4.35</v>
      </c>
      <c r="L83" s="59">
        <v>329.88</v>
      </c>
      <c r="M83" s="45" t="s">
        <v>1444</v>
      </c>
    </row>
    <row r="84" spans="1:13" s="2" customFormat="1" ht="24.75" customHeight="1">
      <c r="A84" s="7">
        <v>82</v>
      </c>
      <c r="B84" s="54" t="s">
        <v>6</v>
      </c>
      <c r="C84" s="9" t="s">
        <v>232</v>
      </c>
      <c r="D84" s="9" t="s">
        <v>60</v>
      </c>
      <c r="E84" s="9" t="s">
        <v>1458</v>
      </c>
      <c r="F84" s="9" t="s">
        <v>1459</v>
      </c>
      <c r="G84" s="24">
        <v>12</v>
      </c>
      <c r="H84" s="30">
        <v>43922</v>
      </c>
      <c r="I84" s="57">
        <v>44012</v>
      </c>
      <c r="J84" s="42">
        <f t="shared" si="1"/>
        <v>91</v>
      </c>
      <c r="K84" s="58">
        <v>4.35</v>
      </c>
      <c r="L84" s="59">
        <v>549.79</v>
      </c>
      <c r="M84" s="45" t="s">
        <v>1444</v>
      </c>
    </row>
    <row r="85" spans="1:13" s="2" customFormat="1" ht="24.75" customHeight="1">
      <c r="A85" s="7">
        <v>83</v>
      </c>
      <c r="B85" s="54" t="s">
        <v>6</v>
      </c>
      <c r="C85" s="9" t="s">
        <v>209</v>
      </c>
      <c r="D85" s="9" t="s">
        <v>60</v>
      </c>
      <c r="E85" s="9" t="s">
        <v>1460</v>
      </c>
      <c r="F85" s="9" t="s">
        <v>1461</v>
      </c>
      <c r="G85" s="24">
        <v>12</v>
      </c>
      <c r="H85" s="30">
        <v>43922</v>
      </c>
      <c r="I85" s="57">
        <v>44012</v>
      </c>
      <c r="J85" s="42">
        <f t="shared" si="1"/>
        <v>91</v>
      </c>
      <c r="K85" s="58">
        <v>4.35</v>
      </c>
      <c r="L85" s="59">
        <v>549.79</v>
      </c>
      <c r="M85" s="45" t="s">
        <v>1444</v>
      </c>
    </row>
    <row r="86" spans="1:13" s="2" customFormat="1" ht="24.75" customHeight="1">
      <c r="A86" s="7">
        <v>84</v>
      </c>
      <c r="B86" s="55" t="s">
        <v>6</v>
      </c>
      <c r="C86" s="9" t="s">
        <v>243</v>
      </c>
      <c r="D86" s="9" t="s">
        <v>60</v>
      </c>
      <c r="E86" s="9" t="s">
        <v>669</v>
      </c>
      <c r="F86" s="9" t="s">
        <v>1462</v>
      </c>
      <c r="G86" s="24">
        <v>12</v>
      </c>
      <c r="H86" s="30">
        <v>43922</v>
      </c>
      <c r="I86" s="57">
        <v>44012</v>
      </c>
      <c r="J86" s="42">
        <f t="shared" si="1"/>
        <v>91</v>
      </c>
      <c r="K86" s="58">
        <v>4.35</v>
      </c>
      <c r="L86" s="59">
        <v>549.79</v>
      </c>
      <c r="M86" s="45" t="s">
        <v>1444</v>
      </c>
    </row>
    <row r="87" spans="1:13" s="2" customFormat="1" ht="24.75" customHeight="1">
      <c r="A87" s="7">
        <v>85</v>
      </c>
      <c r="B87" s="54" t="s">
        <v>6</v>
      </c>
      <c r="C87" s="9" t="s">
        <v>1463</v>
      </c>
      <c r="D87" s="9" t="s">
        <v>60</v>
      </c>
      <c r="E87" s="9" t="s">
        <v>669</v>
      </c>
      <c r="F87" s="9" t="s">
        <v>1462</v>
      </c>
      <c r="G87" s="24">
        <v>12</v>
      </c>
      <c r="H87" s="30">
        <v>43922</v>
      </c>
      <c r="I87" s="57">
        <v>44012</v>
      </c>
      <c r="J87" s="42">
        <f t="shared" si="1"/>
        <v>91</v>
      </c>
      <c r="K87" s="58">
        <v>4.35</v>
      </c>
      <c r="L87" s="59">
        <v>549.79</v>
      </c>
      <c r="M87" s="45" t="s">
        <v>1444</v>
      </c>
    </row>
    <row r="88" spans="1:13" s="2" customFormat="1" ht="24.75" customHeight="1">
      <c r="A88" s="7">
        <v>86</v>
      </c>
      <c r="B88" s="54" t="s">
        <v>6</v>
      </c>
      <c r="C88" s="9" t="s">
        <v>215</v>
      </c>
      <c r="D88" s="9" t="s">
        <v>1465</v>
      </c>
      <c r="E88" s="9" t="s">
        <v>1466</v>
      </c>
      <c r="F88" s="9" t="s">
        <v>1467</v>
      </c>
      <c r="G88" s="24">
        <v>12</v>
      </c>
      <c r="H88" s="30">
        <v>43922</v>
      </c>
      <c r="I88" s="57">
        <v>44012</v>
      </c>
      <c r="J88" s="42">
        <f t="shared" si="1"/>
        <v>91</v>
      </c>
      <c r="K88" s="58">
        <v>4.35</v>
      </c>
      <c r="L88" s="59">
        <v>274.9</v>
      </c>
      <c r="M88" s="45" t="s">
        <v>1444</v>
      </c>
    </row>
    <row r="89" spans="1:13" s="2" customFormat="1" ht="24.75" customHeight="1">
      <c r="A89" s="7">
        <v>87</v>
      </c>
      <c r="B89" s="54" t="s">
        <v>6</v>
      </c>
      <c r="C89" s="9" t="s">
        <v>606</v>
      </c>
      <c r="D89" s="9" t="s">
        <v>60</v>
      </c>
      <c r="E89" s="9" t="s">
        <v>1412</v>
      </c>
      <c r="F89" s="9" t="s">
        <v>1469</v>
      </c>
      <c r="G89" s="24">
        <v>12</v>
      </c>
      <c r="H89" s="30">
        <v>43922</v>
      </c>
      <c r="I89" s="57">
        <v>44012</v>
      </c>
      <c r="J89" s="42">
        <f t="shared" si="1"/>
        <v>91</v>
      </c>
      <c r="K89" s="58">
        <v>4.35</v>
      </c>
      <c r="L89" s="59">
        <v>549.79</v>
      </c>
      <c r="M89" s="45" t="s">
        <v>1444</v>
      </c>
    </row>
    <row r="90" spans="1:13" s="2" customFormat="1" ht="24.75" customHeight="1">
      <c r="A90" s="7">
        <v>88</v>
      </c>
      <c r="B90" s="54" t="s">
        <v>6</v>
      </c>
      <c r="C90" s="9" t="s">
        <v>258</v>
      </c>
      <c r="D90" s="9" t="s">
        <v>60</v>
      </c>
      <c r="E90" s="9" t="s">
        <v>1416</v>
      </c>
      <c r="F90" s="9" t="s">
        <v>1417</v>
      </c>
      <c r="G90" s="24">
        <v>12</v>
      </c>
      <c r="H90" s="30">
        <v>43922</v>
      </c>
      <c r="I90" s="57">
        <v>44012</v>
      </c>
      <c r="J90" s="42">
        <f t="shared" si="1"/>
        <v>91</v>
      </c>
      <c r="K90" s="58">
        <v>4.35</v>
      </c>
      <c r="L90" s="59">
        <v>549.79</v>
      </c>
      <c r="M90" s="45" t="s">
        <v>1444</v>
      </c>
    </row>
    <row r="91" spans="1:13" s="2" customFormat="1" ht="24.75" customHeight="1">
      <c r="A91" s="7">
        <v>89</v>
      </c>
      <c r="B91" s="54" t="s">
        <v>6</v>
      </c>
      <c r="C91" s="9" t="s">
        <v>253</v>
      </c>
      <c r="D91" s="9" t="s">
        <v>60</v>
      </c>
      <c r="E91" s="9" t="s">
        <v>1470</v>
      </c>
      <c r="F91" s="9" t="s">
        <v>1471</v>
      </c>
      <c r="G91" s="24">
        <v>12</v>
      </c>
      <c r="H91" s="30">
        <v>43922</v>
      </c>
      <c r="I91" s="57">
        <v>44012</v>
      </c>
      <c r="J91" s="42">
        <f t="shared" si="1"/>
        <v>91</v>
      </c>
      <c r="K91" s="58">
        <v>4.35</v>
      </c>
      <c r="L91" s="59">
        <v>549.79</v>
      </c>
      <c r="M91" s="45" t="s">
        <v>1444</v>
      </c>
    </row>
    <row r="92" spans="1:13" s="2" customFormat="1" ht="24.75" customHeight="1">
      <c r="A92" s="7">
        <v>90</v>
      </c>
      <c r="B92" s="54" t="s">
        <v>6</v>
      </c>
      <c r="C92" s="9" t="s">
        <v>184</v>
      </c>
      <c r="D92" s="9" t="s">
        <v>60</v>
      </c>
      <c r="E92" s="9" t="s">
        <v>1472</v>
      </c>
      <c r="F92" s="9" t="s">
        <v>1473</v>
      </c>
      <c r="G92" s="24">
        <v>12</v>
      </c>
      <c r="H92" s="30">
        <v>43922</v>
      </c>
      <c r="I92" s="57">
        <v>44012</v>
      </c>
      <c r="J92" s="42">
        <f t="shared" si="1"/>
        <v>91</v>
      </c>
      <c r="K92" s="58">
        <v>4.35</v>
      </c>
      <c r="L92" s="59">
        <v>549.79</v>
      </c>
      <c r="M92" s="45" t="s">
        <v>1444</v>
      </c>
    </row>
    <row r="93" spans="1:13" s="2" customFormat="1" ht="24.75" customHeight="1">
      <c r="A93" s="7">
        <v>91</v>
      </c>
      <c r="B93" s="54" t="s">
        <v>6</v>
      </c>
      <c r="C93" s="9" t="s">
        <v>1474</v>
      </c>
      <c r="D93" s="9" t="s">
        <v>60</v>
      </c>
      <c r="E93" s="9" t="s">
        <v>1476</v>
      </c>
      <c r="F93" s="9" t="s">
        <v>1477</v>
      </c>
      <c r="G93" s="24">
        <v>12</v>
      </c>
      <c r="H93" s="30">
        <v>43928</v>
      </c>
      <c r="I93" s="57">
        <v>44012</v>
      </c>
      <c r="J93" s="42">
        <f t="shared" si="1"/>
        <v>85</v>
      </c>
      <c r="K93" s="58">
        <v>4.35</v>
      </c>
      <c r="L93" s="59">
        <v>513.54</v>
      </c>
      <c r="M93" s="45" t="s">
        <v>1444</v>
      </c>
    </row>
    <row r="94" spans="1:13" s="2" customFormat="1" ht="24.75" customHeight="1">
      <c r="A94" s="7">
        <v>92</v>
      </c>
      <c r="B94" s="54" t="s">
        <v>6</v>
      </c>
      <c r="C94" s="9" t="s">
        <v>304</v>
      </c>
      <c r="D94" s="9" t="s">
        <v>60</v>
      </c>
      <c r="E94" s="9" t="s">
        <v>135</v>
      </c>
      <c r="F94" s="9" t="s">
        <v>1478</v>
      </c>
      <c r="G94" s="24">
        <v>12</v>
      </c>
      <c r="H94" s="30">
        <v>43971</v>
      </c>
      <c r="I94" s="57">
        <v>44012</v>
      </c>
      <c r="J94" s="42">
        <f t="shared" si="1"/>
        <v>42</v>
      </c>
      <c r="K94" s="58">
        <v>4.35</v>
      </c>
      <c r="L94" s="59">
        <v>253.75</v>
      </c>
      <c r="M94" s="45" t="s">
        <v>1444</v>
      </c>
    </row>
    <row r="95" spans="1:13" s="2" customFormat="1" ht="24.75" customHeight="1">
      <c r="A95" s="7">
        <v>93</v>
      </c>
      <c r="B95" s="54" t="s">
        <v>6</v>
      </c>
      <c r="C95" s="9" t="s">
        <v>1479</v>
      </c>
      <c r="D95" s="9" t="s">
        <v>38</v>
      </c>
      <c r="E95" s="9" t="s">
        <v>1481</v>
      </c>
      <c r="F95" s="9" t="s">
        <v>1482</v>
      </c>
      <c r="G95" s="24">
        <v>12</v>
      </c>
      <c r="H95" s="30">
        <v>43994</v>
      </c>
      <c r="I95" s="57">
        <v>44012</v>
      </c>
      <c r="J95" s="42">
        <f t="shared" si="1"/>
        <v>19</v>
      </c>
      <c r="K95" s="58">
        <v>4.35</v>
      </c>
      <c r="L95" s="59">
        <v>68.88</v>
      </c>
      <c r="M95" s="45" t="s">
        <v>1444</v>
      </c>
    </row>
    <row r="96" spans="1:13" s="2" customFormat="1" ht="24.75" customHeight="1">
      <c r="A96" s="7">
        <v>94</v>
      </c>
      <c r="B96" s="54" t="s">
        <v>6</v>
      </c>
      <c r="C96" s="9" t="s">
        <v>278</v>
      </c>
      <c r="D96" s="9" t="s">
        <v>60</v>
      </c>
      <c r="E96" s="9" t="s">
        <v>280</v>
      </c>
      <c r="F96" s="9" t="s">
        <v>281</v>
      </c>
      <c r="G96" s="24">
        <v>12</v>
      </c>
      <c r="H96" s="30">
        <v>43922</v>
      </c>
      <c r="I96" s="57">
        <v>44006</v>
      </c>
      <c r="J96" s="42">
        <f t="shared" si="1"/>
        <v>85</v>
      </c>
      <c r="K96" s="58">
        <v>4.35</v>
      </c>
      <c r="L96" s="59">
        <v>513.54</v>
      </c>
      <c r="M96" s="45" t="s">
        <v>1444</v>
      </c>
    </row>
    <row r="97" spans="1:13" s="2" customFormat="1" ht="24.75" customHeight="1">
      <c r="A97" s="7">
        <v>95</v>
      </c>
      <c r="B97" s="54" t="s">
        <v>8</v>
      </c>
      <c r="C97" s="9" t="s">
        <v>1483</v>
      </c>
      <c r="D97" s="10">
        <v>30000</v>
      </c>
      <c r="E97" s="13">
        <v>43930</v>
      </c>
      <c r="F97" s="13">
        <v>44295</v>
      </c>
      <c r="G97" s="24">
        <v>12</v>
      </c>
      <c r="H97" s="13">
        <v>43930</v>
      </c>
      <c r="I97" s="13">
        <v>44012</v>
      </c>
      <c r="J97" s="42">
        <f t="shared" si="1"/>
        <v>83</v>
      </c>
      <c r="K97" s="9">
        <v>4.35</v>
      </c>
      <c r="L97" s="9">
        <v>300.88</v>
      </c>
      <c r="M97" s="45" t="s">
        <v>1485</v>
      </c>
    </row>
    <row r="98" spans="1:13" s="2" customFormat="1" ht="24.75" customHeight="1">
      <c r="A98" s="7">
        <v>96</v>
      </c>
      <c r="B98" s="54" t="s">
        <v>8</v>
      </c>
      <c r="C98" s="9" t="s">
        <v>1486</v>
      </c>
      <c r="D98" s="10">
        <v>20000</v>
      </c>
      <c r="E98" s="13">
        <v>43981</v>
      </c>
      <c r="F98" s="13">
        <v>44346</v>
      </c>
      <c r="G98" s="24">
        <v>12</v>
      </c>
      <c r="H98" s="13">
        <v>43981</v>
      </c>
      <c r="I98" s="13">
        <v>44012</v>
      </c>
      <c r="J98" s="42">
        <f t="shared" si="1"/>
        <v>32</v>
      </c>
      <c r="K98" s="9">
        <v>4.35</v>
      </c>
      <c r="L98" s="9">
        <v>77.33</v>
      </c>
      <c r="M98" s="45" t="s">
        <v>1485</v>
      </c>
    </row>
    <row r="99" spans="1:13" s="2" customFormat="1" ht="24.75" customHeight="1">
      <c r="A99" s="7">
        <v>97</v>
      </c>
      <c r="B99" s="54" t="s">
        <v>8</v>
      </c>
      <c r="C99" s="9" t="s">
        <v>1488</v>
      </c>
      <c r="D99" s="10">
        <v>40000</v>
      </c>
      <c r="E99" s="13">
        <v>43973</v>
      </c>
      <c r="F99" s="13">
        <v>44338</v>
      </c>
      <c r="G99" s="24">
        <v>12</v>
      </c>
      <c r="H99" s="13">
        <v>43973</v>
      </c>
      <c r="I99" s="13">
        <v>44012</v>
      </c>
      <c r="J99" s="42">
        <f t="shared" si="1"/>
        <v>40</v>
      </c>
      <c r="K99" s="9">
        <v>4.35</v>
      </c>
      <c r="L99" s="9">
        <v>193.33</v>
      </c>
      <c r="M99" s="45" t="s">
        <v>1485</v>
      </c>
    </row>
    <row r="100" spans="1:13" s="2" customFormat="1" ht="24.75" customHeight="1">
      <c r="A100" s="7">
        <v>98</v>
      </c>
      <c r="B100" s="54" t="s">
        <v>8</v>
      </c>
      <c r="C100" s="9" t="s">
        <v>79</v>
      </c>
      <c r="D100" s="10">
        <v>5068.01</v>
      </c>
      <c r="E100" s="13">
        <v>43627</v>
      </c>
      <c r="F100" s="13">
        <v>43995</v>
      </c>
      <c r="G100" s="24">
        <v>12</v>
      </c>
      <c r="H100" s="13">
        <v>43922</v>
      </c>
      <c r="I100" s="13">
        <v>43995</v>
      </c>
      <c r="J100" s="42">
        <f t="shared" si="1"/>
        <v>74</v>
      </c>
      <c r="K100" s="9">
        <v>4.35</v>
      </c>
      <c r="L100" s="9">
        <v>45.32</v>
      </c>
      <c r="M100" s="45" t="s">
        <v>1485</v>
      </c>
    </row>
    <row r="101" spans="1:13" s="2" customFormat="1" ht="24.75" customHeight="1">
      <c r="A101" s="7">
        <v>99</v>
      </c>
      <c r="B101" s="54" t="s">
        <v>8</v>
      </c>
      <c r="C101" s="9" t="s">
        <v>1490</v>
      </c>
      <c r="D101" s="10">
        <v>20000</v>
      </c>
      <c r="E101" s="13" t="s">
        <v>1492</v>
      </c>
      <c r="F101" s="13">
        <v>44176</v>
      </c>
      <c r="G101" s="24">
        <v>12</v>
      </c>
      <c r="H101" s="13">
        <v>43922</v>
      </c>
      <c r="I101" s="13">
        <v>44012</v>
      </c>
      <c r="J101" s="42">
        <f t="shared" si="1"/>
        <v>91</v>
      </c>
      <c r="K101" s="9" t="s">
        <v>46</v>
      </c>
      <c r="L101" s="9">
        <v>219.92</v>
      </c>
      <c r="M101" s="45" t="s">
        <v>1485</v>
      </c>
    </row>
    <row r="102" spans="1:13" s="2" customFormat="1" ht="24.75" customHeight="1">
      <c r="A102" s="7">
        <v>100</v>
      </c>
      <c r="B102" s="54" t="s">
        <v>8</v>
      </c>
      <c r="C102" s="9" t="s">
        <v>52</v>
      </c>
      <c r="D102" s="10">
        <v>30000</v>
      </c>
      <c r="E102" s="13" t="s">
        <v>218</v>
      </c>
      <c r="F102" s="13">
        <v>44142</v>
      </c>
      <c r="G102" s="24">
        <v>12</v>
      </c>
      <c r="H102" s="13">
        <v>43922</v>
      </c>
      <c r="I102" s="13">
        <v>44012</v>
      </c>
      <c r="J102" s="42">
        <f t="shared" si="1"/>
        <v>91</v>
      </c>
      <c r="K102" s="9" t="s">
        <v>46</v>
      </c>
      <c r="L102" s="9">
        <v>329.88</v>
      </c>
      <c r="M102" s="45" t="s">
        <v>1485</v>
      </c>
    </row>
    <row r="103" spans="1:13" s="2" customFormat="1" ht="24.75" customHeight="1">
      <c r="A103" s="7">
        <v>101</v>
      </c>
      <c r="B103" s="54" t="s">
        <v>8</v>
      </c>
      <c r="C103" s="9" t="s">
        <v>106</v>
      </c>
      <c r="D103" s="10">
        <v>30000</v>
      </c>
      <c r="E103" s="13" t="s">
        <v>108</v>
      </c>
      <c r="F103" s="13">
        <v>44086</v>
      </c>
      <c r="G103" s="24">
        <v>12</v>
      </c>
      <c r="H103" s="13">
        <v>43922</v>
      </c>
      <c r="I103" s="13">
        <v>44012</v>
      </c>
      <c r="J103" s="42">
        <f t="shared" si="1"/>
        <v>91</v>
      </c>
      <c r="K103" s="9" t="s">
        <v>46</v>
      </c>
      <c r="L103" s="9">
        <v>329.88</v>
      </c>
      <c r="M103" s="45" t="s">
        <v>1485</v>
      </c>
    </row>
    <row r="104" spans="1:13" s="2" customFormat="1" ht="24.75" customHeight="1">
      <c r="A104" s="7">
        <v>102</v>
      </c>
      <c r="B104" s="54" t="s">
        <v>8</v>
      </c>
      <c r="C104" s="9" t="s">
        <v>91</v>
      </c>
      <c r="D104" s="10">
        <v>30000</v>
      </c>
      <c r="E104" s="13" t="s">
        <v>93</v>
      </c>
      <c r="F104" s="13">
        <v>44049</v>
      </c>
      <c r="G104" s="24">
        <v>12</v>
      </c>
      <c r="H104" s="13">
        <v>43922</v>
      </c>
      <c r="I104" s="13">
        <v>44012</v>
      </c>
      <c r="J104" s="42">
        <f t="shared" si="1"/>
        <v>91</v>
      </c>
      <c r="K104" s="9" t="s">
        <v>46</v>
      </c>
      <c r="L104" s="9">
        <v>329.88</v>
      </c>
      <c r="M104" s="45" t="s">
        <v>1485</v>
      </c>
    </row>
    <row r="105" spans="1:13" s="2" customFormat="1" ht="24.75" customHeight="1">
      <c r="A105" s="7">
        <v>103</v>
      </c>
      <c r="B105" s="54" t="s">
        <v>8</v>
      </c>
      <c r="C105" s="9" t="s">
        <v>72</v>
      </c>
      <c r="D105" s="10">
        <v>40000</v>
      </c>
      <c r="E105" s="13" t="s">
        <v>1493</v>
      </c>
      <c r="F105" s="13">
        <v>44272</v>
      </c>
      <c r="G105" s="24">
        <v>12</v>
      </c>
      <c r="H105" s="13">
        <v>43922</v>
      </c>
      <c r="I105" s="13">
        <v>44012</v>
      </c>
      <c r="J105" s="42">
        <f t="shared" si="1"/>
        <v>91</v>
      </c>
      <c r="K105" s="9" t="s">
        <v>46</v>
      </c>
      <c r="L105" s="9">
        <v>439.83</v>
      </c>
      <c r="M105" s="45" t="s">
        <v>1485</v>
      </c>
    </row>
    <row r="106" spans="1:13" s="2" customFormat="1" ht="24.75" customHeight="1">
      <c r="A106" s="7">
        <v>104</v>
      </c>
      <c r="B106" s="54" t="s">
        <v>8</v>
      </c>
      <c r="C106" s="9" t="s">
        <v>96</v>
      </c>
      <c r="D106" s="10">
        <v>40000</v>
      </c>
      <c r="E106" s="13" t="s">
        <v>98</v>
      </c>
      <c r="F106" s="13">
        <v>44080</v>
      </c>
      <c r="G106" s="24">
        <v>12</v>
      </c>
      <c r="H106" s="13">
        <v>43922</v>
      </c>
      <c r="I106" s="13">
        <v>44012</v>
      </c>
      <c r="J106" s="42">
        <f t="shared" si="1"/>
        <v>91</v>
      </c>
      <c r="K106" s="9" t="s">
        <v>46</v>
      </c>
      <c r="L106" s="9">
        <v>439.83</v>
      </c>
      <c r="M106" s="45" t="s">
        <v>1485</v>
      </c>
    </row>
    <row r="107" spans="1:13" s="2" customFormat="1" ht="24.75" customHeight="1">
      <c r="A107" s="7">
        <v>105</v>
      </c>
      <c r="B107" s="54" t="s">
        <v>8</v>
      </c>
      <c r="C107" s="9" t="s">
        <v>124</v>
      </c>
      <c r="D107" s="10">
        <v>50000</v>
      </c>
      <c r="E107" s="13" t="s">
        <v>226</v>
      </c>
      <c r="F107" s="13">
        <v>44143</v>
      </c>
      <c r="G107" s="24">
        <v>12</v>
      </c>
      <c r="H107" s="13">
        <v>43922</v>
      </c>
      <c r="I107" s="13">
        <v>44012</v>
      </c>
      <c r="J107" s="42">
        <f t="shared" si="1"/>
        <v>91</v>
      </c>
      <c r="K107" s="9" t="s">
        <v>46</v>
      </c>
      <c r="L107" s="9">
        <v>549.79</v>
      </c>
      <c r="M107" s="45" t="s">
        <v>1485</v>
      </c>
    </row>
    <row r="108" spans="1:13" s="2" customFormat="1" ht="24.75" customHeight="1">
      <c r="A108" s="7">
        <v>106</v>
      </c>
      <c r="B108" s="54" t="s">
        <v>8</v>
      </c>
      <c r="C108" s="9" t="s">
        <v>101</v>
      </c>
      <c r="D108" s="10">
        <v>50000</v>
      </c>
      <c r="E108" s="13" t="s">
        <v>103</v>
      </c>
      <c r="F108" s="13">
        <v>44085</v>
      </c>
      <c r="G108" s="24">
        <v>12</v>
      </c>
      <c r="H108" s="13">
        <v>43922</v>
      </c>
      <c r="I108" s="13">
        <v>44012</v>
      </c>
      <c r="J108" s="42">
        <f t="shared" si="1"/>
        <v>91</v>
      </c>
      <c r="K108" s="9" t="s">
        <v>46</v>
      </c>
      <c r="L108" s="9">
        <v>549.79</v>
      </c>
      <c r="M108" s="45" t="s">
        <v>1485</v>
      </c>
    </row>
    <row r="109" spans="1:13" s="2" customFormat="1" ht="24.75" customHeight="1">
      <c r="A109" s="7">
        <v>107</v>
      </c>
      <c r="B109" s="54" t="s">
        <v>8</v>
      </c>
      <c r="C109" s="9" t="s">
        <v>938</v>
      </c>
      <c r="D109" s="10">
        <v>50000</v>
      </c>
      <c r="E109" s="13" t="s">
        <v>1495</v>
      </c>
      <c r="F109" s="13">
        <v>44147</v>
      </c>
      <c r="G109" s="24">
        <v>12</v>
      </c>
      <c r="H109" s="13">
        <v>43922</v>
      </c>
      <c r="I109" s="13">
        <v>44012</v>
      </c>
      <c r="J109" s="42">
        <f t="shared" si="1"/>
        <v>91</v>
      </c>
      <c r="K109" s="9" t="s">
        <v>46</v>
      </c>
      <c r="L109" s="9">
        <v>549.79</v>
      </c>
      <c r="M109" s="45" t="s">
        <v>1485</v>
      </c>
    </row>
    <row r="110" spans="1:13" s="2" customFormat="1" ht="24.75" customHeight="1">
      <c r="A110" s="7">
        <v>108</v>
      </c>
      <c r="B110" s="54" t="s">
        <v>1496</v>
      </c>
      <c r="C110" s="31" t="s">
        <v>584</v>
      </c>
      <c r="D110" s="56">
        <v>50000</v>
      </c>
      <c r="E110" s="31" t="s">
        <v>586</v>
      </c>
      <c r="F110" s="31" t="s">
        <v>587</v>
      </c>
      <c r="G110" s="24">
        <v>24</v>
      </c>
      <c r="H110" s="18">
        <v>43922</v>
      </c>
      <c r="I110" s="18">
        <v>44012</v>
      </c>
      <c r="J110" s="42">
        <f t="shared" si="1"/>
        <v>91</v>
      </c>
      <c r="K110" s="43">
        <v>4.75</v>
      </c>
      <c r="L110" s="46">
        <v>600.35</v>
      </c>
      <c r="M110" s="45" t="s">
        <v>1497</v>
      </c>
    </row>
    <row r="111" spans="1:13" s="2" customFormat="1" ht="24.75" customHeight="1">
      <c r="A111" s="7">
        <v>109</v>
      </c>
      <c r="B111" s="54" t="s">
        <v>1496</v>
      </c>
      <c r="C111" s="31" t="s">
        <v>628</v>
      </c>
      <c r="D111" s="56">
        <v>40000</v>
      </c>
      <c r="E111" s="31" t="s">
        <v>630</v>
      </c>
      <c r="F111" s="31" t="s">
        <v>511</v>
      </c>
      <c r="G111" s="24">
        <v>24</v>
      </c>
      <c r="H111" s="18">
        <v>43922</v>
      </c>
      <c r="I111" s="18">
        <v>43980</v>
      </c>
      <c r="J111" s="42">
        <f t="shared" si="1"/>
        <v>59</v>
      </c>
      <c r="K111" s="43">
        <v>4.75</v>
      </c>
      <c r="L111" s="46">
        <v>311.39</v>
      </c>
      <c r="M111" s="45" t="s">
        <v>1497</v>
      </c>
    </row>
    <row r="112" spans="1:13" s="2" customFormat="1" ht="24.75" customHeight="1">
      <c r="A112" s="7">
        <v>110</v>
      </c>
      <c r="B112" s="54" t="s">
        <v>1496</v>
      </c>
      <c r="C112" s="31" t="s">
        <v>637</v>
      </c>
      <c r="D112" s="56">
        <v>50000</v>
      </c>
      <c r="E112" s="31" t="s">
        <v>639</v>
      </c>
      <c r="F112" s="31" t="s">
        <v>640</v>
      </c>
      <c r="G112" s="24">
        <v>24</v>
      </c>
      <c r="H112" s="18">
        <v>43922</v>
      </c>
      <c r="I112" s="18">
        <v>44012</v>
      </c>
      <c r="J112" s="42">
        <f t="shared" si="1"/>
        <v>91</v>
      </c>
      <c r="K112" s="43">
        <v>4.75</v>
      </c>
      <c r="L112" s="46">
        <v>600.35</v>
      </c>
      <c r="M112" s="45" t="s">
        <v>1497</v>
      </c>
    </row>
    <row r="113" spans="1:13" s="2" customFormat="1" ht="24.75" customHeight="1">
      <c r="A113" s="7">
        <v>111</v>
      </c>
      <c r="B113" s="54" t="s">
        <v>1496</v>
      </c>
      <c r="C113" s="31" t="s">
        <v>658</v>
      </c>
      <c r="D113" s="56">
        <v>50000</v>
      </c>
      <c r="E113" s="31" t="s">
        <v>234</v>
      </c>
      <c r="F113" s="31" t="s">
        <v>1457</v>
      </c>
      <c r="G113" s="24">
        <v>24</v>
      </c>
      <c r="H113" s="18">
        <v>43922</v>
      </c>
      <c r="I113" s="18">
        <v>44012</v>
      </c>
      <c r="J113" s="42">
        <f t="shared" si="1"/>
        <v>91</v>
      </c>
      <c r="K113" s="43">
        <v>4.75</v>
      </c>
      <c r="L113" s="46">
        <v>600.35</v>
      </c>
      <c r="M113" s="45" t="s">
        <v>1497</v>
      </c>
    </row>
    <row r="114" spans="1:13" s="2" customFormat="1" ht="24.75" customHeight="1">
      <c r="A114" s="7">
        <v>112</v>
      </c>
      <c r="B114" s="54" t="s">
        <v>1496</v>
      </c>
      <c r="C114" s="31" t="s">
        <v>661</v>
      </c>
      <c r="D114" s="56">
        <v>50000</v>
      </c>
      <c r="E114" s="31" t="s">
        <v>663</v>
      </c>
      <c r="F114" s="31" t="s">
        <v>1501</v>
      </c>
      <c r="G114" s="24">
        <v>24</v>
      </c>
      <c r="H114" s="18">
        <v>43922</v>
      </c>
      <c r="I114" s="18">
        <v>44012</v>
      </c>
      <c r="J114" s="42">
        <f t="shared" si="1"/>
        <v>91</v>
      </c>
      <c r="K114" s="43">
        <v>4.75</v>
      </c>
      <c r="L114" s="46">
        <v>600.35</v>
      </c>
      <c r="M114" s="45" t="s">
        <v>1497</v>
      </c>
    </row>
    <row r="115" spans="1:13" s="2" customFormat="1" ht="24.75" customHeight="1">
      <c r="A115" s="7">
        <v>113</v>
      </c>
      <c r="B115" s="54" t="s">
        <v>1496</v>
      </c>
      <c r="C115" s="31" t="s">
        <v>666</v>
      </c>
      <c r="D115" s="56">
        <v>50000</v>
      </c>
      <c r="E115" s="31" t="s">
        <v>668</v>
      </c>
      <c r="F115" s="31" t="s">
        <v>1461</v>
      </c>
      <c r="G115" s="24">
        <v>24</v>
      </c>
      <c r="H115" s="18">
        <v>43922</v>
      </c>
      <c r="I115" s="18">
        <v>44012</v>
      </c>
      <c r="J115" s="42">
        <f t="shared" si="1"/>
        <v>91</v>
      </c>
      <c r="K115" s="43">
        <v>4.75</v>
      </c>
      <c r="L115" s="46">
        <v>600.35</v>
      </c>
      <c r="M115" s="45" t="s">
        <v>1497</v>
      </c>
    </row>
    <row r="116" spans="1:13" s="2" customFormat="1" ht="24.75" customHeight="1">
      <c r="A116" s="7">
        <v>114</v>
      </c>
      <c r="B116" s="54" t="s">
        <v>1496</v>
      </c>
      <c r="C116" s="31" t="s">
        <v>677</v>
      </c>
      <c r="D116" s="56">
        <v>30000</v>
      </c>
      <c r="E116" s="31" t="s">
        <v>674</v>
      </c>
      <c r="F116" s="31" t="s">
        <v>1505</v>
      </c>
      <c r="G116" s="24">
        <v>24</v>
      </c>
      <c r="H116" s="18">
        <v>43922</v>
      </c>
      <c r="I116" s="18">
        <v>44012</v>
      </c>
      <c r="J116" s="42">
        <f t="shared" si="1"/>
        <v>91</v>
      </c>
      <c r="K116" s="43">
        <v>4.75</v>
      </c>
      <c r="L116" s="46">
        <v>360.21</v>
      </c>
      <c r="M116" s="45" t="s">
        <v>1497</v>
      </c>
    </row>
    <row r="117" spans="1:13" s="2" customFormat="1" ht="24.75" customHeight="1">
      <c r="A117" s="7">
        <v>115</v>
      </c>
      <c r="B117" s="54" t="s">
        <v>1496</v>
      </c>
      <c r="C117" s="31" t="s">
        <v>680</v>
      </c>
      <c r="D117" s="56">
        <v>40000</v>
      </c>
      <c r="E117" s="31" t="s">
        <v>260</v>
      </c>
      <c r="F117" s="31" t="s">
        <v>1506</v>
      </c>
      <c r="G117" s="24">
        <v>24</v>
      </c>
      <c r="H117" s="18">
        <v>43922</v>
      </c>
      <c r="I117" s="18">
        <v>44012</v>
      </c>
      <c r="J117" s="42">
        <f t="shared" si="1"/>
        <v>91</v>
      </c>
      <c r="K117" s="43">
        <v>4.75</v>
      </c>
      <c r="L117" s="46">
        <v>480.28</v>
      </c>
      <c r="M117" s="45" t="s">
        <v>1497</v>
      </c>
    </row>
    <row r="118" spans="1:13" s="2" customFormat="1" ht="24.75" customHeight="1">
      <c r="A118" s="7">
        <v>116</v>
      </c>
      <c r="B118" s="54" t="s">
        <v>1496</v>
      </c>
      <c r="C118" s="31" t="s">
        <v>684</v>
      </c>
      <c r="D118" s="56">
        <v>50000</v>
      </c>
      <c r="E118" s="31" t="s">
        <v>686</v>
      </c>
      <c r="F118" s="31" t="s">
        <v>1507</v>
      </c>
      <c r="G118" s="24">
        <v>24</v>
      </c>
      <c r="H118" s="18">
        <v>43922</v>
      </c>
      <c r="I118" s="18">
        <v>44012</v>
      </c>
      <c r="J118" s="42">
        <f t="shared" si="1"/>
        <v>91</v>
      </c>
      <c r="K118" s="43">
        <v>4.75</v>
      </c>
      <c r="L118" s="46">
        <v>600.35</v>
      </c>
      <c r="M118" s="45" t="s">
        <v>1497</v>
      </c>
    </row>
    <row r="119" spans="1:13" s="2" customFormat="1" ht="24.75" customHeight="1">
      <c r="A119" s="7">
        <v>117</v>
      </c>
      <c r="B119" s="54" t="s">
        <v>1496</v>
      </c>
      <c r="C119" s="9" t="s">
        <v>689</v>
      </c>
      <c r="D119" s="56">
        <v>10000</v>
      </c>
      <c r="E119" s="23">
        <v>43887</v>
      </c>
      <c r="F119" s="13">
        <v>44253</v>
      </c>
      <c r="G119" s="24">
        <v>12</v>
      </c>
      <c r="H119" s="18">
        <v>43922</v>
      </c>
      <c r="I119" s="18">
        <v>44012</v>
      </c>
      <c r="J119" s="42">
        <f t="shared" si="1"/>
        <v>91</v>
      </c>
      <c r="K119" s="43">
        <v>4.35</v>
      </c>
      <c r="L119" s="46">
        <v>109.96</v>
      </c>
      <c r="M119" s="45" t="s">
        <v>1497</v>
      </c>
    </row>
    <row r="120" spans="1:13" s="2" customFormat="1" ht="24.75" customHeight="1">
      <c r="A120" s="7">
        <v>118</v>
      </c>
      <c r="B120" s="54" t="s">
        <v>1496</v>
      </c>
      <c r="C120" s="9" t="s">
        <v>695</v>
      </c>
      <c r="D120" s="56">
        <v>50000</v>
      </c>
      <c r="E120" s="31" t="s">
        <v>697</v>
      </c>
      <c r="F120" s="13">
        <v>44347</v>
      </c>
      <c r="G120" s="24">
        <v>12</v>
      </c>
      <c r="H120" s="18">
        <v>43922</v>
      </c>
      <c r="I120" s="18">
        <v>44012</v>
      </c>
      <c r="J120" s="42">
        <f t="shared" si="1"/>
        <v>91</v>
      </c>
      <c r="K120" s="43">
        <v>4.35</v>
      </c>
      <c r="L120" s="46">
        <v>549.79</v>
      </c>
      <c r="M120" s="45" t="s">
        <v>1497</v>
      </c>
    </row>
    <row r="121" spans="1:13" s="2" customFormat="1" ht="24.75" customHeight="1">
      <c r="A121" s="7">
        <v>119</v>
      </c>
      <c r="B121" s="54" t="s">
        <v>1496</v>
      </c>
      <c r="C121" s="9" t="s">
        <v>701</v>
      </c>
      <c r="D121" s="56">
        <v>30000</v>
      </c>
      <c r="E121" s="31" t="s">
        <v>703</v>
      </c>
      <c r="F121" s="9" t="s">
        <v>704</v>
      </c>
      <c r="G121" s="24">
        <v>12</v>
      </c>
      <c r="H121" s="18">
        <v>43922</v>
      </c>
      <c r="I121" s="18">
        <v>43987</v>
      </c>
      <c r="J121" s="42">
        <f t="shared" si="1"/>
        <v>66</v>
      </c>
      <c r="K121" s="43">
        <v>4.35</v>
      </c>
      <c r="L121" s="46">
        <v>239.25</v>
      </c>
      <c r="M121" s="45" t="s">
        <v>1497</v>
      </c>
    </row>
    <row r="122" spans="1:13" s="2" customFormat="1" ht="24.75" customHeight="1">
      <c r="A122" s="7">
        <v>120</v>
      </c>
      <c r="B122" s="54" t="s">
        <v>1496</v>
      </c>
      <c r="C122" s="31" t="s">
        <v>707</v>
      </c>
      <c r="D122" s="56">
        <v>20000</v>
      </c>
      <c r="E122" s="31" t="s">
        <v>422</v>
      </c>
      <c r="F122" s="31" t="s">
        <v>432</v>
      </c>
      <c r="G122" s="24">
        <v>12</v>
      </c>
      <c r="H122" s="18">
        <v>43922</v>
      </c>
      <c r="I122" s="18">
        <v>44012</v>
      </c>
      <c r="J122" s="42">
        <f t="shared" si="1"/>
        <v>91</v>
      </c>
      <c r="K122" s="43">
        <v>4.35</v>
      </c>
      <c r="L122" s="46">
        <v>219.92</v>
      </c>
      <c r="M122" s="45" t="s">
        <v>1497</v>
      </c>
    </row>
    <row r="123" spans="1:13" s="2" customFormat="1" ht="24.75" customHeight="1">
      <c r="A123" s="7">
        <v>121</v>
      </c>
      <c r="B123" s="54" t="s">
        <v>1496</v>
      </c>
      <c r="C123" s="31" t="s">
        <v>711</v>
      </c>
      <c r="D123" s="56">
        <v>50000</v>
      </c>
      <c r="E123" s="31" t="s">
        <v>460</v>
      </c>
      <c r="F123" s="31" t="s">
        <v>713</v>
      </c>
      <c r="G123" s="24">
        <v>12</v>
      </c>
      <c r="H123" s="18">
        <v>43922</v>
      </c>
      <c r="I123" s="18">
        <v>44012</v>
      </c>
      <c r="J123" s="42">
        <f t="shared" si="1"/>
        <v>91</v>
      </c>
      <c r="K123" s="43">
        <v>4.35</v>
      </c>
      <c r="L123" s="46">
        <v>549.79</v>
      </c>
      <c r="M123" s="45" t="s">
        <v>1497</v>
      </c>
    </row>
    <row r="124" spans="1:13" s="2" customFormat="1" ht="24.75" customHeight="1">
      <c r="A124" s="7">
        <v>122</v>
      </c>
      <c r="B124" s="54" t="s">
        <v>1496</v>
      </c>
      <c r="C124" s="31" t="s">
        <v>716</v>
      </c>
      <c r="D124" s="56">
        <v>50000</v>
      </c>
      <c r="E124" s="31" t="s">
        <v>718</v>
      </c>
      <c r="F124" s="31" t="s">
        <v>719</v>
      </c>
      <c r="G124" s="24">
        <v>12</v>
      </c>
      <c r="H124" s="18">
        <v>43922</v>
      </c>
      <c r="I124" s="18">
        <v>44012</v>
      </c>
      <c r="J124" s="42">
        <f t="shared" si="1"/>
        <v>91</v>
      </c>
      <c r="K124" s="43">
        <v>4.35</v>
      </c>
      <c r="L124" s="46">
        <v>549.79</v>
      </c>
      <c r="M124" s="45" t="s">
        <v>1497</v>
      </c>
    </row>
    <row r="125" spans="1:13" s="2" customFormat="1" ht="24.75" customHeight="1">
      <c r="A125" s="7">
        <v>123</v>
      </c>
      <c r="B125" s="54" t="s">
        <v>1496</v>
      </c>
      <c r="C125" s="31" t="s">
        <v>647</v>
      </c>
      <c r="D125" s="56">
        <v>50000</v>
      </c>
      <c r="E125" s="31" t="s">
        <v>1509</v>
      </c>
      <c r="F125" s="31" t="s">
        <v>1510</v>
      </c>
      <c r="G125" s="24">
        <v>12</v>
      </c>
      <c r="H125" s="18">
        <v>43922</v>
      </c>
      <c r="I125" s="18">
        <v>44012</v>
      </c>
      <c r="J125" s="42">
        <f t="shared" si="1"/>
        <v>91</v>
      </c>
      <c r="K125" s="43">
        <v>4.35</v>
      </c>
      <c r="L125" s="46">
        <v>549.79</v>
      </c>
      <c r="M125" s="45" t="s">
        <v>1497</v>
      </c>
    </row>
    <row r="126" spans="1:13" s="2" customFormat="1" ht="24.75" customHeight="1">
      <c r="A126" s="7">
        <v>124</v>
      </c>
      <c r="B126" s="54" t="s">
        <v>1496</v>
      </c>
      <c r="C126" s="31" t="s">
        <v>1511</v>
      </c>
      <c r="D126" s="56">
        <v>10000</v>
      </c>
      <c r="E126" s="31" t="s">
        <v>1513</v>
      </c>
      <c r="F126" s="31" t="s">
        <v>1514</v>
      </c>
      <c r="G126" s="24">
        <v>12</v>
      </c>
      <c r="H126" s="18">
        <v>43922</v>
      </c>
      <c r="I126" s="18">
        <v>44012</v>
      </c>
      <c r="J126" s="42">
        <f t="shared" si="1"/>
        <v>91</v>
      </c>
      <c r="K126" s="43">
        <v>4.35</v>
      </c>
      <c r="L126" s="46">
        <v>109.96</v>
      </c>
      <c r="M126" s="45" t="s">
        <v>1497</v>
      </c>
    </row>
    <row r="127" spans="1:13" s="2" customFormat="1" ht="24.75" customHeight="1">
      <c r="A127" s="7">
        <v>125</v>
      </c>
      <c r="B127" s="54" t="s">
        <v>1496</v>
      </c>
      <c r="C127" s="31" t="s">
        <v>603</v>
      </c>
      <c r="D127" s="56">
        <v>50000</v>
      </c>
      <c r="E127" s="31" t="s">
        <v>1515</v>
      </c>
      <c r="F127" s="31" t="s">
        <v>1516</v>
      </c>
      <c r="G127" s="24">
        <v>12</v>
      </c>
      <c r="H127" s="18">
        <v>43922</v>
      </c>
      <c r="I127" s="18">
        <v>44012</v>
      </c>
      <c r="J127" s="42">
        <f t="shared" si="1"/>
        <v>91</v>
      </c>
      <c r="K127" s="43">
        <v>4.35</v>
      </c>
      <c r="L127" s="46">
        <v>549.79</v>
      </c>
      <c r="M127" s="45" t="s">
        <v>1497</v>
      </c>
    </row>
    <row r="128" spans="1:13" s="2" customFormat="1" ht="24.75" customHeight="1">
      <c r="A128" s="7">
        <v>126</v>
      </c>
      <c r="B128" s="54" t="s">
        <v>1496</v>
      </c>
      <c r="C128" s="31" t="s">
        <v>612</v>
      </c>
      <c r="D128" s="56">
        <v>30000</v>
      </c>
      <c r="E128" s="31" t="s">
        <v>207</v>
      </c>
      <c r="F128" s="31" t="s">
        <v>1408</v>
      </c>
      <c r="G128" s="24">
        <v>12</v>
      </c>
      <c r="H128" s="18">
        <v>43922</v>
      </c>
      <c r="I128" s="18">
        <v>44012</v>
      </c>
      <c r="J128" s="42">
        <f t="shared" si="1"/>
        <v>91</v>
      </c>
      <c r="K128" s="43">
        <v>4.35</v>
      </c>
      <c r="L128" s="46">
        <v>329.88</v>
      </c>
      <c r="M128" s="45" t="s">
        <v>1497</v>
      </c>
    </row>
    <row r="129" spans="1:13" s="2" customFormat="1" ht="24.75" customHeight="1">
      <c r="A129" s="7">
        <v>127</v>
      </c>
      <c r="B129" s="54" t="s">
        <v>1496</v>
      </c>
      <c r="C129" s="31" t="s">
        <v>620</v>
      </c>
      <c r="D129" s="56">
        <v>30000</v>
      </c>
      <c r="E129" s="31" t="s">
        <v>226</v>
      </c>
      <c r="F129" s="31" t="s">
        <v>1517</v>
      </c>
      <c r="G129" s="24">
        <v>12</v>
      </c>
      <c r="H129" s="18">
        <v>43922</v>
      </c>
      <c r="I129" s="18">
        <v>44012</v>
      </c>
      <c r="J129" s="42">
        <f t="shared" si="1"/>
        <v>91</v>
      </c>
      <c r="K129" s="43">
        <v>4.35</v>
      </c>
      <c r="L129" s="46">
        <v>329.88</v>
      </c>
      <c r="M129" s="45" t="s">
        <v>1497</v>
      </c>
    </row>
    <row r="130" spans="1:13" s="2" customFormat="1" ht="24.75" customHeight="1">
      <c r="A130" s="7">
        <v>128</v>
      </c>
      <c r="B130" s="54" t="s">
        <v>1496</v>
      </c>
      <c r="C130" s="31" t="s">
        <v>616</v>
      </c>
      <c r="D130" s="56">
        <v>30000</v>
      </c>
      <c r="E130" s="31" t="s">
        <v>226</v>
      </c>
      <c r="F130" s="31" t="s">
        <v>1517</v>
      </c>
      <c r="G130" s="24">
        <v>12</v>
      </c>
      <c r="H130" s="18">
        <v>43922</v>
      </c>
      <c r="I130" s="18">
        <v>44012</v>
      </c>
      <c r="J130" s="42">
        <f t="shared" si="1"/>
        <v>91</v>
      </c>
      <c r="K130" s="43">
        <v>4.35</v>
      </c>
      <c r="L130" s="46">
        <v>329.88</v>
      </c>
      <c r="M130" s="45" t="s">
        <v>1497</v>
      </c>
    </row>
    <row r="131" spans="1:13" s="2" customFormat="1" ht="24.75" customHeight="1">
      <c r="A131" s="7">
        <v>129</v>
      </c>
      <c r="B131" s="54" t="s">
        <v>1496</v>
      </c>
      <c r="C131" s="31" t="s">
        <v>607</v>
      </c>
      <c r="D131" s="56">
        <v>20000</v>
      </c>
      <c r="E131" s="31" t="s">
        <v>1518</v>
      </c>
      <c r="F131" s="31" t="s">
        <v>1519</v>
      </c>
      <c r="G131" s="24">
        <v>12</v>
      </c>
      <c r="H131" s="18">
        <v>43922</v>
      </c>
      <c r="I131" s="18">
        <v>44012</v>
      </c>
      <c r="J131" s="42">
        <f>I131-H131+1</f>
        <v>91</v>
      </c>
      <c r="K131" s="43">
        <v>4.35</v>
      </c>
      <c r="L131" s="46">
        <v>219.92</v>
      </c>
      <c r="M131" s="45" t="s">
        <v>1497</v>
      </c>
    </row>
    <row r="132" spans="1:13" s="2" customFormat="1" ht="24.75" customHeight="1">
      <c r="A132" s="7">
        <v>130</v>
      </c>
      <c r="B132" s="54" t="s">
        <v>1496</v>
      </c>
      <c r="C132" s="31" t="s">
        <v>624</v>
      </c>
      <c r="D132" s="56">
        <v>50000</v>
      </c>
      <c r="E132" s="31" t="s">
        <v>1523</v>
      </c>
      <c r="F132" s="31" t="s">
        <v>1404</v>
      </c>
      <c r="G132" s="24">
        <v>12</v>
      </c>
      <c r="H132" s="18">
        <v>43922</v>
      </c>
      <c r="I132" s="18">
        <v>44012</v>
      </c>
      <c r="J132" s="42">
        <f aca="true" t="shared" si="2" ref="J132:J138">I132-H132+1</f>
        <v>91</v>
      </c>
      <c r="K132" s="43">
        <v>4.35</v>
      </c>
      <c r="L132" s="46">
        <v>549.79</v>
      </c>
      <c r="M132" s="45" t="s">
        <v>1497</v>
      </c>
    </row>
    <row r="133" spans="1:13" s="2" customFormat="1" ht="24.75" customHeight="1">
      <c r="A133" s="7">
        <v>131</v>
      </c>
      <c r="B133" s="54" t="s">
        <v>1496</v>
      </c>
      <c r="C133" s="31" t="s">
        <v>643</v>
      </c>
      <c r="D133" s="56">
        <v>20000</v>
      </c>
      <c r="E133" s="31" t="s">
        <v>256</v>
      </c>
      <c r="F133" s="31" t="s">
        <v>1524</v>
      </c>
      <c r="G133" s="24">
        <v>12</v>
      </c>
      <c r="H133" s="18">
        <v>43922</v>
      </c>
      <c r="I133" s="18">
        <v>44012</v>
      </c>
      <c r="J133" s="42">
        <f t="shared" si="2"/>
        <v>91</v>
      </c>
      <c r="K133" s="43">
        <v>4.35</v>
      </c>
      <c r="L133" s="46">
        <v>219.92</v>
      </c>
      <c r="M133" s="45" t="s">
        <v>1497</v>
      </c>
    </row>
    <row r="134" spans="1:13" s="2" customFormat="1" ht="24.75" customHeight="1">
      <c r="A134" s="7">
        <v>132</v>
      </c>
      <c r="B134" s="54" t="s">
        <v>1496</v>
      </c>
      <c r="C134" s="31" t="s">
        <v>689</v>
      </c>
      <c r="D134" s="56">
        <v>20000</v>
      </c>
      <c r="E134" s="31" t="s">
        <v>1525</v>
      </c>
      <c r="F134" s="31" t="s">
        <v>1526</v>
      </c>
      <c r="G134" s="24">
        <v>12</v>
      </c>
      <c r="H134" s="18">
        <v>43922</v>
      </c>
      <c r="I134" s="18">
        <v>44012</v>
      </c>
      <c r="J134" s="42">
        <f t="shared" si="2"/>
        <v>91</v>
      </c>
      <c r="K134" s="43">
        <v>4.35</v>
      </c>
      <c r="L134" s="46">
        <v>219.92</v>
      </c>
      <c r="M134" s="45" t="s">
        <v>1497</v>
      </c>
    </row>
    <row r="135" spans="1:13" s="2" customFormat="1" ht="24.75" customHeight="1">
      <c r="A135" s="7">
        <v>133</v>
      </c>
      <c r="B135" s="54" t="s">
        <v>1496</v>
      </c>
      <c r="C135" s="31" t="s">
        <v>1527</v>
      </c>
      <c r="D135" s="56">
        <v>30000</v>
      </c>
      <c r="E135" s="31" t="s">
        <v>1493</v>
      </c>
      <c r="F135" s="31" t="s">
        <v>1529</v>
      </c>
      <c r="G135" s="24">
        <v>12</v>
      </c>
      <c r="H135" s="18">
        <v>43922</v>
      </c>
      <c r="I135" s="18">
        <v>44012</v>
      </c>
      <c r="J135" s="42">
        <f t="shared" si="2"/>
        <v>91</v>
      </c>
      <c r="K135" s="43">
        <v>4.35</v>
      </c>
      <c r="L135" s="46">
        <v>329.88</v>
      </c>
      <c r="M135" s="45" t="s">
        <v>1497</v>
      </c>
    </row>
    <row r="136" spans="1:13" s="2" customFormat="1" ht="24.75" customHeight="1">
      <c r="A136" s="7">
        <v>134</v>
      </c>
      <c r="B136" s="54" t="s">
        <v>1496</v>
      </c>
      <c r="C136" s="31" t="s">
        <v>1530</v>
      </c>
      <c r="D136" s="56">
        <v>50000</v>
      </c>
      <c r="E136" s="31" t="s">
        <v>1493</v>
      </c>
      <c r="F136" s="31" t="s">
        <v>1529</v>
      </c>
      <c r="G136" s="24">
        <v>12</v>
      </c>
      <c r="H136" s="18">
        <v>43922</v>
      </c>
      <c r="I136" s="18">
        <v>44012</v>
      </c>
      <c r="J136" s="42">
        <f t="shared" si="2"/>
        <v>91</v>
      </c>
      <c r="K136" s="43">
        <v>4.35</v>
      </c>
      <c r="L136" s="46">
        <v>549.79</v>
      </c>
      <c r="M136" s="45" t="s">
        <v>1497</v>
      </c>
    </row>
    <row r="137" spans="1:13" s="2" customFormat="1" ht="24.75" customHeight="1">
      <c r="A137" s="7">
        <v>135</v>
      </c>
      <c r="B137" s="54" t="s">
        <v>1496</v>
      </c>
      <c r="C137" s="31" t="s">
        <v>1532</v>
      </c>
      <c r="D137" s="56">
        <v>40000</v>
      </c>
      <c r="E137" s="31" t="s">
        <v>1534</v>
      </c>
      <c r="F137" s="31" t="s">
        <v>1535</v>
      </c>
      <c r="G137" s="24">
        <v>12</v>
      </c>
      <c r="H137" s="18">
        <v>43922</v>
      </c>
      <c r="I137" s="18">
        <v>44012</v>
      </c>
      <c r="J137" s="42">
        <f t="shared" si="2"/>
        <v>91</v>
      </c>
      <c r="K137" s="43">
        <v>4.35</v>
      </c>
      <c r="L137" s="46">
        <v>439.83</v>
      </c>
      <c r="M137" s="45" t="s">
        <v>1497</v>
      </c>
    </row>
    <row r="138" spans="1:13" s="2" customFormat="1" ht="24.75" customHeight="1">
      <c r="A138" s="7">
        <v>136</v>
      </c>
      <c r="B138" s="54" t="s">
        <v>1496</v>
      </c>
      <c r="C138" s="9" t="s">
        <v>1536</v>
      </c>
      <c r="D138" s="10">
        <v>20000</v>
      </c>
      <c r="E138" s="9" t="s">
        <v>1538</v>
      </c>
      <c r="F138" s="9" t="s">
        <v>1539</v>
      </c>
      <c r="G138" s="24">
        <v>12</v>
      </c>
      <c r="H138" s="13" t="s">
        <v>1538</v>
      </c>
      <c r="I138" s="18">
        <v>44012</v>
      </c>
      <c r="J138" s="42">
        <f t="shared" si="2"/>
        <v>72</v>
      </c>
      <c r="K138" s="43">
        <v>4.35</v>
      </c>
      <c r="L138" s="46">
        <v>174</v>
      </c>
      <c r="M138" s="45" t="s">
        <v>1497</v>
      </c>
    </row>
    <row r="139" spans="1:13" s="2" customFormat="1" ht="24.75" customHeight="1">
      <c r="A139" s="7">
        <v>137</v>
      </c>
      <c r="B139" s="54" t="s">
        <v>8</v>
      </c>
      <c r="C139" s="9" t="s">
        <v>935</v>
      </c>
      <c r="D139" s="10" t="s">
        <v>122</v>
      </c>
      <c r="E139" s="60" t="s">
        <v>268</v>
      </c>
      <c r="F139" s="60" t="s">
        <v>944</v>
      </c>
      <c r="G139" s="54">
        <v>12</v>
      </c>
      <c r="H139" s="60"/>
      <c r="I139" s="60"/>
      <c r="J139" s="54"/>
      <c r="K139" s="53">
        <v>4.35</v>
      </c>
      <c r="L139" s="46">
        <v>1011.38</v>
      </c>
      <c r="M139" s="45" t="s">
        <v>1485</v>
      </c>
    </row>
    <row r="140" spans="1:13" s="2" customFormat="1" ht="24.75" customHeight="1">
      <c r="A140" s="7">
        <v>138</v>
      </c>
      <c r="B140" s="54" t="s">
        <v>8</v>
      </c>
      <c r="C140" s="9" t="s">
        <v>941</v>
      </c>
      <c r="D140" s="10" t="s">
        <v>122</v>
      </c>
      <c r="E140" s="60" t="s">
        <v>268</v>
      </c>
      <c r="F140" s="60" t="s">
        <v>944</v>
      </c>
      <c r="G140" s="54">
        <v>12</v>
      </c>
      <c r="H140" s="60"/>
      <c r="I140" s="60"/>
      <c r="J140" s="54"/>
      <c r="K140" s="53">
        <v>4.35</v>
      </c>
      <c r="L140" s="46">
        <v>569.13</v>
      </c>
      <c r="M140" s="45" t="s">
        <v>1485</v>
      </c>
    </row>
    <row r="141" spans="1:13" s="2" customFormat="1" ht="24.75" customHeight="1">
      <c r="A141" s="7">
        <v>139</v>
      </c>
      <c r="B141" s="54" t="s">
        <v>8</v>
      </c>
      <c r="C141" s="9" t="s">
        <v>939</v>
      </c>
      <c r="D141" s="10" t="s">
        <v>122</v>
      </c>
      <c r="E141" s="60" t="s">
        <v>266</v>
      </c>
      <c r="F141" s="60" t="s">
        <v>1543</v>
      </c>
      <c r="G141" s="54">
        <v>12</v>
      </c>
      <c r="H141" s="60"/>
      <c r="I141" s="60"/>
      <c r="J141" s="54"/>
      <c r="K141" s="53">
        <v>4.35</v>
      </c>
      <c r="L141" s="46">
        <v>1134.63</v>
      </c>
      <c r="M141" s="45" t="s">
        <v>1485</v>
      </c>
    </row>
    <row r="142" spans="1:13" s="2" customFormat="1" ht="24.75" customHeight="1">
      <c r="A142" s="7">
        <v>140</v>
      </c>
      <c r="B142" s="54" t="s">
        <v>8</v>
      </c>
      <c r="C142" s="9" t="s">
        <v>940</v>
      </c>
      <c r="D142" s="10" t="s">
        <v>122</v>
      </c>
      <c r="E142" s="60" t="s">
        <v>266</v>
      </c>
      <c r="F142" s="60" t="s">
        <v>1543</v>
      </c>
      <c r="G142" s="54">
        <v>12</v>
      </c>
      <c r="H142" s="60"/>
      <c r="I142" s="60"/>
      <c r="J142" s="54"/>
      <c r="K142" s="53">
        <v>4.35</v>
      </c>
      <c r="L142" s="46">
        <v>1134.63</v>
      </c>
      <c r="M142" s="45" t="s">
        <v>1485</v>
      </c>
    </row>
    <row r="143" spans="1:13" s="2" customFormat="1" ht="24.75" customHeight="1">
      <c r="A143" s="61"/>
      <c r="B143" s="62" t="s">
        <v>11</v>
      </c>
      <c r="C143" s="62"/>
      <c r="D143" s="62"/>
      <c r="E143" s="63"/>
      <c r="F143" s="63"/>
      <c r="G143" s="62"/>
      <c r="H143" s="64"/>
      <c r="I143" s="65"/>
      <c r="J143" s="62"/>
      <c r="K143" s="66"/>
      <c r="L143" s="67">
        <f>SUM(L3:L142)</f>
        <v>57179.86</v>
      </c>
      <c r="M143" s="68"/>
    </row>
    <row r="144" spans="9:11" s="1" customFormat="1" ht="13.5">
      <c r="I144" s="3"/>
      <c r="K144" s="4"/>
    </row>
  </sheetData>
  <sheetProtection/>
  <autoFilter ref="A2:IV929"/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口天wu</cp:lastModifiedBy>
  <cp:lastPrinted>2018-09-30T01:21:00Z</cp:lastPrinted>
  <dcterms:created xsi:type="dcterms:W3CDTF">2006-09-13T11:21:00Z</dcterms:created>
  <dcterms:modified xsi:type="dcterms:W3CDTF">2020-08-21T01:17:10Z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