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535" activeTab="4"/>
  </bookViews>
  <sheets>
    <sheet name="1月" sheetId="1" r:id="rId1"/>
    <sheet name="2月" sheetId="2" r:id="rId2"/>
    <sheet name="3月" sheetId="3" r:id="rId3"/>
    <sheet name="4月" sheetId="4" r:id="rId4"/>
    <sheet name="5月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Bust">#REF!</definedName>
    <definedName name="Continue">#REF!</definedName>
    <definedName name="data">#REF!</definedName>
    <definedName name="database2">#REF!</definedName>
    <definedName name="database3">#REF!</definedName>
    <definedName name="Documents_array">#REF!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ello">#REF!</definedName>
    <definedName name="hhhh">#REF!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akeIt">#REF!</definedName>
    <definedName name="Module.Prix_SMC">[0]!Module.Prix_SMC</definedName>
    <definedName name="Morning">#REF!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oppy">#REF!</definedName>
    <definedName name="pr_toolbox">'[2]Toolbox'!$A$3:$I$80</definedName>
    <definedName name="_xlnm.Print_Area" localSheetId="4">'5月'!$A$1:$O$28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_c_list">'[7]Toolbox'!$A$7:$H$969</definedName>
    <definedName name="SCG">'[8]G.1R-Shou COP Gf'!#REF!</definedName>
    <definedName name="sdlfee">'[2]Financ. Overview'!$H$13</definedName>
    <definedName name="sfeggsafasfas">#REF!</definedName>
    <definedName name="solar_ratio">'[9]POWER ASSUMPTIONS'!$H$7</definedName>
    <definedName name="ss">#REF!</definedName>
    <definedName name="ss7fee">'[2]Financ. Overview'!$H$18</definedName>
    <definedName name="subsfee">'[2]Financ. Overview'!$H$14</definedName>
    <definedName name="toolbox">'[10]Toolbox'!$C$5:$T$1578</definedName>
    <definedName name="ttt">#REF!</definedName>
    <definedName name="tttt">#REF!</definedName>
    <definedName name="V5.1Fee">'[2]Financ. Overview'!$H$15</definedName>
    <definedName name="www">#REF!</definedName>
    <definedName name="yyyy">#REF!</definedName>
    <definedName name="Z32_Cost_red">'[2]Financ. Overview'!#REF!</definedName>
    <definedName name="本级标准收入2004年">'[11]本年收入合计'!$E$4:$E$184</definedName>
    <definedName name="拨款汇总_合计">SUM('[12]汇总'!#REF!)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>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>'[25]C01-1'!#REF!</definedName>
    <definedName name="人员标准支出">'[26]人员支出'!$E$4:$E$184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'[27]事业发展'!$E$4:$E$184</definedName>
    <definedName name="是">#REF!</definedName>
    <definedName name="位次d">'[28]四月份月报'!#REF!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>#REF!</definedName>
    <definedName name="中小学生人数2003年">'[33]中小学生'!$E$4:$E$184</definedName>
    <definedName name="总人口2003年">'[34]总人口'!$E$4:$E$184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5" authorId="0">
      <text>
        <r>
          <rPr>
            <sz val="9"/>
            <rFont val="宋体"/>
            <family val="0"/>
          </rPr>
          <t xml:space="preserve">微软用户:
1月：500万；
2月：561万；
3月：2019。
</t>
        </r>
      </text>
    </comment>
    <comment ref="H5" authorId="0">
      <text>
        <r>
          <rPr>
            <sz val="9"/>
            <rFont val="宋体"/>
            <family val="0"/>
          </rPr>
          <t xml:space="preserve">微软用户:
1月：160人；
2月：20人；
3月：40人。
工商企业：218，农垦企业：2
</t>
        </r>
      </text>
    </comment>
    <comment ref="O5" authorId="0">
      <text>
        <r>
          <rPr>
            <sz val="9"/>
            <rFont val="宋体"/>
            <family val="0"/>
          </rPr>
          <t xml:space="preserve">微软用户:
丧葬抚恤费
</t>
        </r>
      </text>
    </comment>
    <comment ref="O6" authorId="0">
      <text>
        <r>
          <rPr>
            <sz val="9"/>
            <rFont val="宋体"/>
            <family val="0"/>
          </rPr>
          <t xml:space="preserve">微软用户:
丧葬抚恤费
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E5" authorId="0">
      <text>
        <r>
          <rPr>
            <sz val="9"/>
            <rFont val="宋体"/>
            <family val="0"/>
          </rPr>
          <t xml:space="preserve">微软用户:
1月：500万；
2月：561万；
3月：2019。
</t>
        </r>
      </text>
    </comment>
    <comment ref="H5" authorId="0">
      <text>
        <r>
          <rPr>
            <sz val="9"/>
            <rFont val="宋体"/>
            <family val="0"/>
          </rPr>
          <t xml:space="preserve">微软用户:
1月：160人；
2月：20人；
3月：40人。
工商企业：218，农垦企业：2
</t>
        </r>
      </text>
    </comment>
    <comment ref="O5" authorId="0">
      <text>
        <r>
          <rPr>
            <sz val="9"/>
            <rFont val="宋体"/>
            <family val="0"/>
          </rPr>
          <t xml:space="preserve">微软用户:
丧葬抚恤费
</t>
        </r>
      </text>
    </comment>
    <comment ref="O6" authorId="0">
      <text>
        <r>
          <rPr>
            <sz val="9"/>
            <rFont val="宋体"/>
            <family val="0"/>
          </rPr>
          <t xml:space="preserve">微软用户:
丧葬抚恤费
</t>
        </r>
      </text>
    </comment>
  </commentList>
</comments>
</file>

<file path=xl/comments3.xml><?xml version="1.0" encoding="utf-8"?>
<comments xmlns="http://schemas.openxmlformats.org/spreadsheetml/2006/main">
  <authors>
    <author>微软用户</author>
  </authors>
  <commentList>
    <comment ref="E5" authorId="0">
      <text>
        <r>
          <rPr>
            <sz val="9"/>
            <rFont val="宋体"/>
            <family val="0"/>
          </rPr>
          <t xml:space="preserve">微软用户:
1月：500万；
2月：561万；
3月：2019。
</t>
        </r>
      </text>
    </comment>
    <comment ref="H5" authorId="0">
      <text>
        <r>
          <rPr>
            <sz val="9"/>
            <rFont val="宋体"/>
            <family val="0"/>
          </rPr>
          <t xml:space="preserve">微软用户:
1月：160人；
2月：20人；
3月：40人。
工商企业：218，农垦企业：2
</t>
        </r>
      </text>
    </comment>
    <comment ref="O5" authorId="0">
      <text>
        <r>
          <rPr>
            <sz val="9"/>
            <rFont val="宋体"/>
            <family val="0"/>
          </rPr>
          <t xml:space="preserve">微软用户:
丧葬抚恤费
</t>
        </r>
      </text>
    </comment>
    <comment ref="O6" authorId="0">
      <text>
        <r>
          <rPr>
            <sz val="9"/>
            <rFont val="宋体"/>
            <family val="0"/>
          </rPr>
          <t xml:space="preserve">微软用户:
丧葬抚恤费
</t>
        </r>
      </text>
    </comment>
  </commentList>
</comments>
</file>

<file path=xl/comments4.xml><?xml version="1.0" encoding="utf-8"?>
<comments xmlns="http://schemas.openxmlformats.org/spreadsheetml/2006/main">
  <authors>
    <author>微软用户</author>
  </authors>
  <commentList>
    <comment ref="E5" authorId="0">
      <text>
        <r>
          <rPr>
            <sz val="9"/>
            <rFont val="宋体"/>
            <family val="0"/>
          </rPr>
          <t xml:space="preserve">微软用户:
1月：500万；
2月：561万；
3月：2019。
</t>
        </r>
      </text>
    </comment>
    <comment ref="H5" authorId="0">
      <text>
        <r>
          <rPr>
            <sz val="9"/>
            <rFont val="宋体"/>
            <family val="0"/>
          </rPr>
          <t xml:space="preserve">微软用户:
1月：160人；
2月：20人；
3月：40人。
工商企业：218，农垦企业：2
</t>
        </r>
      </text>
    </comment>
    <comment ref="O5" authorId="0">
      <text>
        <r>
          <rPr>
            <sz val="9"/>
            <rFont val="宋体"/>
            <family val="0"/>
          </rPr>
          <t xml:space="preserve">微软用户:
丧葬抚恤费
</t>
        </r>
      </text>
    </comment>
    <comment ref="O6" authorId="0">
      <text>
        <r>
          <rPr>
            <sz val="9"/>
            <rFont val="宋体"/>
            <family val="0"/>
          </rPr>
          <t xml:space="preserve">微软用户:
丧葬抚恤费
</t>
        </r>
      </text>
    </comment>
  </commentList>
</comments>
</file>

<file path=xl/comments5.xml><?xml version="1.0" encoding="utf-8"?>
<comments xmlns="http://schemas.openxmlformats.org/spreadsheetml/2006/main">
  <authors>
    <author>微软用户</author>
  </authors>
  <commentList>
    <comment ref="E5" authorId="0">
      <text>
        <r>
          <rPr>
            <sz val="9"/>
            <rFont val="宋体"/>
            <family val="0"/>
          </rPr>
          <t xml:space="preserve">微软用户:
1月：500万；
2月：561万；
3月：2019。
</t>
        </r>
      </text>
    </comment>
    <comment ref="H5" authorId="0">
      <text>
        <r>
          <rPr>
            <sz val="9"/>
            <rFont val="宋体"/>
            <family val="0"/>
          </rPr>
          <t xml:space="preserve">微软用户:
1月：160人；
2月：20人；
3月：40人。
工商企业：218，农垦企业：2
</t>
        </r>
      </text>
    </comment>
  </commentList>
</comments>
</file>

<file path=xl/sharedStrings.xml><?xml version="1.0" encoding="utf-8"?>
<sst xmlns="http://schemas.openxmlformats.org/spreadsheetml/2006/main" count="264" uniqueCount="61">
  <si>
    <t>单位：万元、人</t>
  </si>
  <si>
    <t>项目</t>
  </si>
  <si>
    <t>基金征缴</t>
  </si>
  <si>
    <t>新增参保（就业）人数</t>
  </si>
  <si>
    <t>争资</t>
  </si>
  <si>
    <t>全年任务</t>
  </si>
  <si>
    <t>完成数</t>
  </si>
  <si>
    <t>占全年％</t>
  </si>
  <si>
    <t>人数</t>
  </si>
  <si>
    <t>月人均数（元）</t>
  </si>
  <si>
    <t>支付</t>
  </si>
  <si>
    <t>养老保险</t>
  </si>
  <si>
    <t>企业</t>
  </si>
  <si>
    <t>工商企业</t>
  </si>
  <si>
    <t>农垦</t>
  </si>
  <si>
    <t>机关事业</t>
  </si>
  <si>
    <t>小计</t>
  </si>
  <si>
    <t>医疗保险</t>
  </si>
  <si>
    <t>城职</t>
  </si>
  <si>
    <t>城居</t>
  </si>
  <si>
    <t>工伤保险</t>
  </si>
  <si>
    <t>生育保险</t>
  </si>
  <si>
    <t>失业保险</t>
  </si>
  <si>
    <t>就业专项资金</t>
  </si>
  <si>
    <t>合计</t>
  </si>
  <si>
    <t>城镇新增就业人数</t>
  </si>
  <si>
    <t>失业人员再就业人数</t>
  </si>
  <si>
    <t>零就业家庭动态就业援助</t>
  </si>
  <si>
    <t>新增农村劳动力转移就业人数</t>
  </si>
  <si>
    <t>职业培训</t>
  </si>
  <si>
    <t>培训总人数</t>
  </si>
  <si>
    <t>农村劳动力转移职能培训人数</t>
  </si>
  <si>
    <t>报送单位：（盖章）</t>
  </si>
  <si>
    <t>责任人：</t>
  </si>
  <si>
    <t>报送人：</t>
  </si>
  <si>
    <t>备注：新农保和城居保不存在扩面任务，所以【新增参保（就业）人数】对应的数据代表的是缴费目标任务和实际缴费人数。</t>
  </si>
  <si>
    <t>4亿</t>
  </si>
  <si>
    <t>4.11亿</t>
  </si>
  <si>
    <t>就业困难对象再就业</t>
  </si>
  <si>
    <t>备注  （丧葬抚恤金）</t>
  </si>
  <si>
    <t>1月享受待遇</t>
  </si>
  <si>
    <t>1.39亿</t>
  </si>
  <si>
    <t>城乡居民</t>
  </si>
  <si>
    <t>社会保障卡持卡人数</t>
  </si>
  <si>
    <t>2015年1月劳动保障工作主要指标完成情况一览表</t>
  </si>
  <si>
    <t>数据采集中</t>
  </si>
  <si>
    <t>2015年2月劳动保障工作主要指标完成情况一览表</t>
  </si>
  <si>
    <t>2月享受待遇</t>
  </si>
  <si>
    <t>1.482亿</t>
  </si>
  <si>
    <t>2015年3月劳动保障工作主要指标完成情况一览表</t>
  </si>
  <si>
    <t>1-3月享受待遇</t>
  </si>
  <si>
    <t>2015年4月劳动保障工作主要指标完成情况一览表</t>
  </si>
  <si>
    <t>1-4月享受待遇</t>
  </si>
  <si>
    <t>参保（就业）人数</t>
  </si>
  <si>
    <t>职业培训总人数</t>
  </si>
  <si>
    <t>新增创业主体数</t>
  </si>
  <si>
    <t>新增小额担保贷款发放</t>
  </si>
  <si>
    <t>带动城乡就业人数</t>
  </si>
  <si>
    <t>备注（丧葬抚恤金）</t>
  </si>
  <si>
    <t>2017年09月劳动保障工作主要指标完成情况一览表</t>
  </si>
  <si>
    <t>1-9月享受待遇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</si>
</sst>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_-&quot;$&quot;\ * #,##0_-;_-&quot;$&quot;\ * #,##0\-;_-&quot;$&quot;\ * &quot;-&quot;_-;_-@_-"/>
    <numFmt numFmtId="186" formatCode="&quot;$&quot;\ #,##0.00_-;[Red]&quot;$&quot;\ #,##0.00\-"/>
    <numFmt numFmtId="187" formatCode="yy\.mm\.dd"/>
    <numFmt numFmtId="188" formatCode="&quot;$&quot;\ #,##0_-;[Red]&quot;$&quot;\ #,##0\-"/>
    <numFmt numFmtId="189" formatCode="_(&quot;$&quot;* #,##0.00_);_(&quot;$&quot;* \(#,##0.00\);_(&quot;$&quot;* &quot;-&quot;??_);_(@_)"/>
    <numFmt numFmtId="190" formatCode="#,##0;\(#,##0\)"/>
    <numFmt numFmtId="191" formatCode="#,##0;[Red]\(#,##0\)"/>
    <numFmt numFmtId="192" formatCode="_-&quot;$&quot;* #,##0_-;\-&quot;$&quot;* #,##0_-;_-&quot;$&quot;* &quot;-&quot;_-;_-@_-"/>
    <numFmt numFmtId="193" formatCode="#,##0;\-#,##0;&quot;-&quot;"/>
    <numFmt numFmtId="194" formatCode="#,##0.0_);\(#,##0.0\)"/>
    <numFmt numFmtId="195" formatCode="_-* #,##0\ _k_r_-;\-* #,##0\ _k_r_-;_-* &quot;-&quot;\ _k_r_-;_-@_-"/>
    <numFmt numFmtId="196" formatCode="_-&quot;$&quot;\ * #,##0.00_-;_-&quot;$&quot;\ * #,##0.00\-;_-&quot;$&quot;\ * &quot;-&quot;??_-;_-@_-"/>
    <numFmt numFmtId="197" formatCode="&quot;$&quot;#,##0_);[Red]\(&quot;$&quot;#,##0\)"/>
    <numFmt numFmtId="198" formatCode="\$#,##0.00;\(\$#,##0.00\)"/>
    <numFmt numFmtId="199" formatCode="\$#,##0;\(\$#,##0\)"/>
    <numFmt numFmtId="200" formatCode="&quot;?\t#,##0_);[Red]\(&quot;&quot;?&quot;\t#,##0\)"/>
    <numFmt numFmtId="201" formatCode="&quot;$&quot;#,##0.00_);[Red]\(&quot;$&quot;#,##0.00\)"/>
    <numFmt numFmtId="202" formatCode="_-* #,##0.00\ _k_r_-;\-* #,##0.00\ _k_r_-;_-* &quot;-&quot;??\ _k_r_-;_-@_-"/>
    <numFmt numFmtId="203" formatCode="&quot;綅&quot;\t#,##0_);[Red]\(&quot;綅&quot;\t#,##0\)"/>
    <numFmt numFmtId="204" formatCode="_(&quot;$&quot;* #,##0_);_(&quot;$&quot;* \(#,##0\);_(&quot;$&quot;* &quot;-&quot;_);_(@_)"/>
    <numFmt numFmtId="205" formatCode="_-* #,##0.00&quot;$&quot;_-;\-* #,##0.00&quot;$&quot;_-;_-* &quot;-&quot;??&quot;$&quot;_-;_-@_-"/>
    <numFmt numFmtId="206" formatCode="_-&quot;$&quot;* #,##0.00_-;\-&quot;$&quot;* #,##0.00_-;_-&quot;$&quot;* &quot;-&quot;??_-;_-@_-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0.0"/>
    <numFmt numFmtId="211" formatCode="0.0_ "/>
    <numFmt numFmtId="212" formatCode="0_ "/>
    <numFmt numFmtId="213" formatCode="0.00_ "/>
    <numFmt numFmtId="214" formatCode="0.000_ "/>
    <numFmt numFmtId="215" formatCode="0.0%"/>
    <numFmt numFmtId="216" formatCode="0_);[Red]\(0\)"/>
    <numFmt numFmtId="217" formatCode="yyyy/m/d\ "/>
  </numFmts>
  <fonts count="9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17"/>
      <name val="楷体_GB2312"/>
      <family val="3"/>
    </font>
    <font>
      <sz val="10"/>
      <name val="Geneva"/>
      <family val="2"/>
    </font>
    <font>
      <sz val="10"/>
      <color indexed="8"/>
      <name val="Arial"/>
      <family val="2"/>
    </font>
    <font>
      <sz val="12"/>
      <color indexed="20"/>
      <name val="楷体_GB2312"/>
      <family val="3"/>
    </font>
    <font>
      <sz val="10"/>
      <name val="Helv"/>
      <family val="2"/>
    </font>
    <font>
      <sz val="10"/>
      <color indexed="20"/>
      <name val="Times New Roman"/>
      <family val="1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Arial MT"/>
      <family val="2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name val="Arial"/>
      <family val="2"/>
    </font>
    <font>
      <b/>
      <sz val="10"/>
      <name val="Tms Rmn"/>
      <family val="1"/>
    </font>
    <font>
      <b/>
      <sz val="15"/>
      <color indexed="56"/>
      <name val="宋体"/>
      <family val="0"/>
    </font>
    <font>
      <b/>
      <sz val="12"/>
      <name val="Arial MT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2"/>
      <color indexed="9"/>
      <name val="楷体_GB2312"/>
      <family val="3"/>
    </font>
    <font>
      <sz val="10"/>
      <color indexed="20"/>
      <name val="宋体"/>
      <family val="0"/>
    </font>
    <font>
      <sz val="10.5"/>
      <color indexed="20"/>
      <name val="宋体"/>
      <family val="0"/>
    </font>
    <font>
      <b/>
      <sz val="10"/>
      <name val="MS Sans"/>
      <family val="2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2.1"/>
      <color indexed="12"/>
      <name val="宋体"/>
      <family val="0"/>
    </font>
    <font>
      <sz val="7"/>
      <name val="Helv"/>
      <family val="2"/>
    </font>
    <font>
      <sz val="12"/>
      <color indexed="10"/>
      <name val="楷体_GB2312"/>
      <family val="3"/>
    </font>
    <font>
      <b/>
      <sz val="12"/>
      <name val="Arial"/>
      <family val="2"/>
    </font>
    <font>
      <sz val="11"/>
      <color indexed="20"/>
      <name val="Tahoma"/>
      <family val="2"/>
    </font>
    <font>
      <sz val="11"/>
      <color indexed="60"/>
      <name val="宋体"/>
      <family val="0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u val="single"/>
      <sz val="12"/>
      <name val="Arial MT"/>
      <family val="2"/>
    </font>
    <font>
      <sz val="10"/>
      <color indexed="17"/>
      <name val="宋体"/>
      <family val="0"/>
    </font>
    <font>
      <sz val="10"/>
      <color indexed="17"/>
      <name val="Times New Roman"/>
      <family val="1"/>
    </font>
    <font>
      <u val="single"/>
      <sz val="12.1"/>
      <color indexed="36"/>
      <name val="宋体"/>
      <family val="0"/>
    </font>
    <font>
      <b/>
      <sz val="11"/>
      <color indexed="56"/>
      <name val="宋体"/>
      <family val="0"/>
    </font>
    <font>
      <sz val="10"/>
      <name val="楷体"/>
      <family val="3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楷体_GB2312"/>
      <family val="3"/>
    </font>
    <font>
      <sz val="12"/>
      <color indexed="16"/>
      <name val="宋体"/>
      <family val="0"/>
    </font>
    <font>
      <b/>
      <sz val="14"/>
      <name val="楷体"/>
      <family val="3"/>
    </font>
    <font>
      <u val="single"/>
      <sz val="7.5"/>
      <color indexed="36"/>
      <name val="Arial"/>
      <family val="2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Helv"/>
      <family val="2"/>
    </font>
    <font>
      <b/>
      <sz val="9"/>
      <name val="Arial"/>
      <family val="2"/>
    </font>
    <font>
      <b/>
      <sz val="13"/>
      <color indexed="56"/>
      <name val="楷体_GB2312"/>
      <family val="3"/>
    </font>
    <font>
      <sz val="10"/>
      <name val="Courier"/>
      <family val="3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name val="Arial MT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1"/>
      <color indexed="17"/>
      <name val="Tahoma"/>
      <family val="2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3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name val="바탕체"/>
      <family val="3"/>
    </font>
    <font>
      <sz val="12"/>
      <name val="官帕眉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b/>
      <sz val="1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6" fillId="0" borderId="0">
      <alignment/>
      <protection/>
    </xf>
    <xf numFmtId="1" fontId="17" fillId="0" borderId="1">
      <alignment horizontal="center"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21" fillId="2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5" borderId="0" applyNumberFormat="0" applyBorder="0" applyAlignment="0" applyProtection="0"/>
    <xf numFmtId="0" fontId="18" fillId="5" borderId="0" applyNumberFormat="0" applyBorder="0" applyAlignment="0" applyProtection="0"/>
    <xf numFmtId="0" fontId="27" fillId="6" borderId="0" applyNumberFormat="0" applyBorder="0" applyAlignment="0" applyProtection="0"/>
    <xf numFmtId="0" fontId="18" fillId="6" borderId="0" applyNumberFormat="0" applyBorder="0" applyAlignment="0" applyProtection="0"/>
    <xf numFmtId="0" fontId="27" fillId="7" borderId="0" applyNumberFormat="0" applyBorder="0" applyAlignment="0" applyProtection="0"/>
    <xf numFmtId="0" fontId="18" fillId="7" borderId="0" applyNumberFormat="0" applyBorder="0" applyAlignment="0" applyProtection="0"/>
    <xf numFmtId="0" fontId="27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18" fillId="9" borderId="0" applyNumberFormat="0" applyBorder="0" applyAlignment="0" applyProtection="0"/>
    <xf numFmtId="0" fontId="27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11" borderId="0" applyNumberFormat="0" applyBorder="0" applyAlignment="0" applyProtection="0"/>
    <xf numFmtId="0" fontId="18" fillId="11" borderId="0" applyNumberFormat="0" applyBorder="0" applyAlignment="0" applyProtection="0"/>
    <xf numFmtId="0" fontId="27" fillId="6" borderId="0" applyNumberFormat="0" applyBorder="0" applyAlignment="0" applyProtection="0"/>
    <xf numFmtId="0" fontId="18" fillId="6" borderId="0" applyNumberFormat="0" applyBorder="0" applyAlignment="0" applyProtection="0"/>
    <xf numFmtId="0" fontId="27" fillId="9" borderId="0" applyNumberFormat="0" applyBorder="0" applyAlignment="0" applyProtection="0"/>
    <xf numFmtId="0" fontId="18" fillId="9" borderId="0" applyNumberFormat="0" applyBorder="0" applyAlignment="0" applyProtection="0"/>
    <xf numFmtId="0" fontId="27" fillId="12" borderId="0" applyNumberFormat="0" applyBorder="0" applyAlignment="0" applyProtection="0"/>
    <xf numFmtId="0" fontId="18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0" fillId="13" borderId="0" applyNumberFormat="0" applyBorder="0" applyAlignment="0" applyProtection="0"/>
    <xf numFmtId="0" fontId="36" fillId="10" borderId="0" applyNumberFormat="0" applyBorder="0" applyAlignment="0" applyProtection="0"/>
    <xf numFmtId="0" fontId="30" fillId="10" borderId="0" applyNumberFormat="0" applyBorder="0" applyAlignment="0" applyProtection="0"/>
    <xf numFmtId="0" fontId="36" fillId="11" borderId="0" applyNumberFormat="0" applyBorder="0" applyAlignment="0" applyProtection="0"/>
    <xf numFmtId="0" fontId="30" fillId="11" borderId="0" applyNumberFormat="0" applyBorder="0" applyAlignment="0" applyProtection="0"/>
    <xf numFmtId="0" fontId="36" fillId="14" borderId="0" applyNumberFormat="0" applyBorder="0" applyAlignment="0" applyProtection="0"/>
    <xf numFmtId="0" fontId="30" fillId="14" borderId="0" applyNumberFormat="0" applyBorder="0" applyAlignment="0" applyProtection="0"/>
    <xf numFmtId="0" fontId="36" fillId="15" borderId="0" applyNumberFormat="0" applyBorder="0" applyAlignment="0" applyProtection="0"/>
    <xf numFmtId="0" fontId="30" fillId="15" borderId="0" applyNumberFormat="0" applyBorder="0" applyAlignment="0" applyProtection="0"/>
    <xf numFmtId="0" fontId="36" fillId="16" borderId="0" applyNumberFormat="0" applyBorder="0" applyAlignment="0" applyProtection="0"/>
    <xf numFmtId="0" fontId="30" fillId="16" borderId="0" applyNumberFormat="0" applyBorder="0" applyAlignment="0" applyProtection="0"/>
    <xf numFmtId="0" fontId="12" fillId="0" borderId="0">
      <alignment/>
      <protection locked="0"/>
    </xf>
    <xf numFmtId="0" fontId="36" fillId="1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36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8" borderId="0" applyNumberFormat="0" applyBorder="0" applyAlignment="0" applyProtection="0"/>
    <xf numFmtId="0" fontId="36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36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43" fillId="0" borderId="0">
      <alignment horizontal="center" wrapText="1"/>
      <protection locked="0"/>
    </xf>
    <xf numFmtId="0" fontId="25" fillId="4" borderId="0" applyNumberFormat="0" applyBorder="0" applyAlignment="0" applyProtection="0"/>
    <xf numFmtId="3" fontId="38" fillId="0" borderId="0">
      <alignment/>
      <protection/>
    </xf>
    <xf numFmtId="184" fontId="53" fillId="0" borderId="2" applyAlignment="0" applyProtection="0"/>
    <xf numFmtId="193" fontId="10" fillId="0" borderId="0" applyFill="0" applyBorder="0" applyAlignment="0">
      <protection/>
    </xf>
    <xf numFmtId="0" fontId="64" fillId="21" borderId="3" applyNumberFormat="0" applyAlignment="0" applyProtection="0"/>
    <xf numFmtId="0" fontId="65" fillId="22" borderId="4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0" fontId="51" fillId="0" borderId="0">
      <alignment/>
      <protection/>
    </xf>
    <xf numFmtId="183" fontId="0" fillId="0" borderId="0" applyFont="0" applyFill="0" applyBorder="0" applyAlignment="0" applyProtection="0"/>
    <xf numFmtId="191" fontId="16" fillId="0" borderId="0">
      <alignment/>
      <protection/>
    </xf>
    <xf numFmtId="192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51" fillId="0" borderId="0">
      <alignment/>
      <protection/>
    </xf>
    <xf numFmtId="14" fontId="17" fillId="0" borderId="1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51" fillId="0" borderId="0">
      <alignment/>
      <protection/>
    </xf>
    <xf numFmtId="184" fontId="24" fillId="0" borderId="0">
      <alignment/>
      <protection/>
    </xf>
    <xf numFmtId="0" fontId="63" fillId="0" borderId="0" applyNumberFormat="0" applyFill="0" applyBorder="0" applyAlignment="0" applyProtection="0"/>
    <xf numFmtId="2" fontId="21" fillId="0" borderId="0" applyProtection="0">
      <alignment/>
    </xf>
    <xf numFmtId="0" fontId="6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54" fillId="21" borderId="0" applyNumberFormat="0" applyBorder="0" applyAlignment="0" applyProtection="0"/>
    <xf numFmtId="0" fontId="40" fillId="0" borderId="5" applyNumberFormat="0" applyAlignment="0" applyProtection="0"/>
    <xf numFmtId="0" fontId="40" fillId="0" borderId="6">
      <alignment horizontal="left" vertical="center"/>
      <protection/>
    </xf>
    <xf numFmtId="0" fontId="23" fillId="0" borderId="7" applyNumberFormat="0" applyFill="0" applyAlignment="0" applyProtection="0"/>
    <xf numFmtId="0" fontId="35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70" fillId="0" borderId="0" applyProtection="0">
      <alignment/>
    </xf>
    <xf numFmtId="0" fontId="40" fillId="0" borderId="0" applyProtection="0">
      <alignment/>
    </xf>
    <xf numFmtId="0" fontId="44" fillId="0" borderId="0" applyNumberFormat="0" applyFill="0" applyBorder="0" applyAlignment="0" applyProtection="0"/>
    <xf numFmtId="0" fontId="71" fillId="8" borderId="3" applyNumberFormat="0" applyAlignment="0" applyProtection="0"/>
    <xf numFmtId="0" fontId="54" fillId="20" borderId="1" applyNumberFormat="0" applyBorder="0" applyAlignment="0" applyProtection="0"/>
    <xf numFmtId="194" fontId="66" fillId="26" borderId="0">
      <alignment/>
      <protection/>
    </xf>
    <xf numFmtId="0" fontId="26" fillId="0" borderId="10" applyNumberFormat="0" applyFill="0" applyAlignment="0" applyProtection="0"/>
    <xf numFmtId="194" fontId="72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51" fillId="0" borderId="0">
      <alignment/>
      <protection/>
    </xf>
    <xf numFmtId="37" fontId="73" fillId="0" borderId="0">
      <alignment/>
      <protection/>
    </xf>
    <xf numFmtId="0" fontId="69" fillId="0" borderId="0">
      <alignment/>
      <protection/>
    </xf>
    <xf numFmtId="0" fontId="66" fillId="0" borderId="0">
      <alignment/>
      <protection/>
    </xf>
    <xf numFmtId="188" fontId="16" fillId="0" borderId="0">
      <alignment/>
      <protection/>
    </xf>
    <xf numFmtId="0" fontId="12" fillId="0" borderId="0">
      <alignment/>
      <protection/>
    </xf>
    <xf numFmtId="0" fontId="0" fillId="20" borderId="11" applyNumberFormat="0" applyFont="0" applyAlignment="0" applyProtection="0"/>
    <xf numFmtId="1" fontId="45" fillId="0" borderId="0">
      <alignment horizontal="center"/>
      <protection locked="0"/>
    </xf>
    <xf numFmtId="0" fontId="74" fillId="21" borderId="12" applyNumberFormat="0" applyAlignment="0" applyProtection="0"/>
    <xf numFmtId="1" fontId="75" fillId="0" borderId="13" applyBorder="0">
      <alignment/>
      <protection locked="0"/>
    </xf>
    <xf numFmtId="14" fontId="4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4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3" fillId="0" borderId="14">
      <alignment horizontal="center"/>
      <protection/>
    </xf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3" fontId="76" fillId="0" borderId="0">
      <alignment/>
      <protection/>
    </xf>
    <xf numFmtId="0" fontId="53" fillId="0" borderId="0" applyNumberFormat="0" applyFill="0" applyBorder="0" applyAlignment="0" applyProtection="0"/>
    <xf numFmtId="0" fontId="22" fillId="30" borderId="15">
      <alignment/>
      <protection locked="0"/>
    </xf>
    <xf numFmtId="0" fontId="77" fillId="0" borderId="0">
      <alignment/>
      <protection/>
    </xf>
    <xf numFmtId="2" fontId="17" fillId="0" borderId="0">
      <alignment horizontal="right"/>
      <protection/>
    </xf>
    <xf numFmtId="0" fontId="22" fillId="30" borderId="15">
      <alignment/>
      <protection locked="0"/>
    </xf>
    <xf numFmtId="0" fontId="22" fillId="30" borderId="15">
      <alignment/>
      <protection locked="0"/>
    </xf>
    <xf numFmtId="0" fontId="22" fillId="30" borderId="15">
      <alignment/>
      <protection locked="0"/>
    </xf>
    <xf numFmtId="0" fontId="22" fillId="30" borderId="15">
      <alignment/>
      <protection locked="0"/>
    </xf>
    <xf numFmtId="18" fontId="17" fillId="0" borderId="1">
      <alignment horizontal="center"/>
      <protection locked="0"/>
    </xf>
    <xf numFmtId="0" fontId="55" fillId="0" borderId="0" applyNumberFormat="0" applyFill="0" applyBorder="0" applyAlignment="0" applyProtection="0"/>
    <xf numFmtId="0" fontId="52" fillId="0" borderId="16" applyNumberFormat="0" applyFill="0" applyAlignment="0" applyProtection="0"/>
    <xf numFmtId="19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6" fillId="0" borderId="17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61" fillId="0" borderId="7" applyNumberFormat="0" applyFill="0" applyAlignment="0" applyProtection="0"/>
    <xf numFmtId="0" fontId="35" fillId="0" borderId="8" applyNumberFormat="0" applyFill="0" applyAlignment="0" applyProtection="0"/>
    <xf numFmtId="0" fontId="68" fillId="0" borderId="8" applyNumberFormat="0" applyFill="0" applyAlignment="0" applyProtection="0"/>
    <xf numFmtId="0" fontId="49" fillId="0" borderId="9" applyNumberFormat="0" applyFill="0" applyAlignment="0" applyProtection="0"/>
    <xf numFmtId="0" fontId="57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17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50" fillId="0" borderId="18" applyNumberFormat="0" applyFill="0" applyProtection="0">
      <alignment horizontal="center"/>
    </xf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8" fillId="4" borderId="0" applyNumberFormat="0" applyBorder="0" applyAlignment="0" applyProtection="0"/>
    <xf numFmtId="0" fontId="32" fillId="4" borderId="0" applyNumberFormat="0" applyBorder="0" applyAlignment="0" applyProtection="0"/>
    <xf numFmtId="0" fontId="62" fillId="4" borderId="0" applyNumberFormat="0" applyBorder="0" applyAlignment="0" applyProtection="0"/>
    <xf numFmtId="0" fontId="25" fillId="4" borderId="0" applyNumberFormat="0" applyBorder="0" applyAlignment="0" applyProtection="0"/>
    <xf numFmtId="0" fontId="41" fillId="4" borderId="0" applyNumberFormat="0" applyBorder="0" applyAlignment="0" applyProtection="0"/>
    <xf numFmtId="0" fontId="58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62" fillId="6" borderId="0" applyNumberFormat="0" applyBorder="0" applyAlignment="0" applyProtection="0"/>
    <xf numFmtId="0" fontId="3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6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58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6" borderId="0" applyNumberFormat="0" applyBorder="0" applyAlignment="0" applyProtection="0"/>
    <xf numFmtId="0" fontId="11" fillId="4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80" fillId="5" borderId="0" applyNumberFormat="0" applyBorder="0" applyAlignment="0" applyProtection="0"/>
    <xf numFmtId="0" fontId="14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7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7" borderId="0" applyNumberFormat="0" applyBorder="0" applyAlignment="0" applyProtection="0"/>
    <xf numFmtId="0" fontId="8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84" fillId="0" borderId="1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64" fillId="21" borderId="3" applyNumberFormat="0" applyAlignment="0" applyProtection="0"/>
    <xf numFmtId="0" fontId="83" fillId="21" borderId="3" applyNumberFormat="0" applyAlignment="0" applyProtection="0"/>
    <xf numFmtId="0" fontId="65" fillId="22" borderId="4" applyNumberFormat="0" applyAlignment="0" applyProtection="0"/>
    <xf numFmtId="0" fontId="85" fillId="22" borderId="4" applyNumberFormat="0" applyAlignment="0" applyProtection="0"/>
    <xf numFmtId="0" fontId="6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0" fillId="0" borderId="18" applyNumberFormat="0" applyFill="0" applyProtection="0">
      <alignment horizontal="left"/>
    </xf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87" fillId="0" borderId="10" applyNumberFormat="0" applyFill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5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0">
      <alignment/>
      <protection/>
    </xf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36" fillId="17" borderId="0" applyNumberFormat="0" applyBorder="0" applyAlignment="0" applyProtection="0"/>
    <xf numFmtId="0" fontId="30" fillId="17" borderId="0" applyNumberFormat="0" applyBorder="0" applyAlignment="0" applyProtection="0"/>
    <xf numFmtId="0" fontId="36" fillId="19" borderId="0" applyNumberFormat="0" applyBorder="0" applyAlignment="0" applyProtection="0"/>
    <xf numFmtId="0" fontId="30" fillId="19" borderId="0" applyNumberFormat="0" applyBorder="0" applyAlignment="0" applyProtection="0"/>
    <xf numFmtId="0" fontId="36" fillId="24" borderId="0" applyNumberFormat="0" applyBorder="0" applyAlignment="0" applyProtection="0"/>
    <xf numFmtId="0" fontId="30" fillId="24" borderId="0" applyNumberFormat="0" applyBorder="0" applyAlignment="0" applyProtection="0"/>
    <xf numFmtId="0" fontId="36" fillId="14" borderId="0" applyNumberFormat="0" applyBorder="0" applyAlignment="0" applyProtection="0"/>
    <xf numFmtId="0" fontId="30" fillId="14" borderId="0" applyNumberFormat="0" applyBorder="0" applyAlignment="0" applyProtection="0"/>
    <xf numFmtId="0" fontId="36" fillId="15" borderId="0" applyNumberFormat="0" applyBorder="0" applyAlignment="0" applyProtection="0"/>
    <xf numFmtId="0" fontId="30" fillId="15" borderId="0" applyNumberFormat="0" applyBorder="0" applyAlignment="0" applyProtection="0"/>
    <xf numFmtId="0" fontId="36" fillId="25" borderId="0" applyNumberFormat="0" applyBorder="0" applyAlignment="0" applyProtection="0"/>
    <xf numFmtId="0" fontId="30" fillId="25" borderId="0" applyNumberFormat="0" applyBorder="0" applyAlignment="0" applyProtection="0"/>
    <xf numFmtId="187" fontId="16" fillId="0" borderId="18" applyFill="0" applyProtection="0">
      <alignment horizontal="right"/>
    </xf>
    <xf numFmtId="0" fontId="16" fillId="0" borderId="17" applyNumberFormat="0" applyFill="0" applyProtection="0">
      <alignment horizontal="left"/>
    </xf>
    <xf numFmtId="0" fontId="42" fillId="28" borderId="0" applyNumberFormat="0" applyBorder="0" applyAlignment="0" applyProtection="0"/>
    <xf numFmtId="0" fontId="90" fillId="28" borderId="0" applyNumberFormat="0" applyBorder="0" applyAlignment="0" applyProtection="0"/>
    <xf numFmtId="0" fontId="74" fillId="21" borderId="12" applyNumberFormat="0" applyAlignment="0" applyProtection="0"/>
    <xf numFmtId="0" fontId="91" fillId="21" borderId="12" applyNumberFormat="0" applyAlignment="0" applyProtection="0"/>
    <xf numFmtId="0" fontId="71" fillId="8" borderId="3" applyNumberFormat="0" applyAlignment="0" applyProtection="0"/>
    <xf numFmtId="0" fontId="79" fillId="8" borderId="3" applyNumberFormat="0" applyAlignment="0" applyProtection="0"/>
    <xf numFmtId="1" fontId="16" fillId="0" borderId="18" applyFill="0" applyProtection="0">
      <alignment horizontal="center"/>
    </xf>
    <xf numFmtId="1" fontId="1" fillId="0" borderId="1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2" fillId="0" borderId="0">
      <alignment/>
      <protection/>
    </xf>
    <xf numFmtId="210" fontId="1" fillId="0" borderId="1">
      <alignment vertical="center"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93" fillId="0" borderId="0">
      <alignment/>
      <protection/>
    </xf>
    <xf numFmtId="0" fontId="48" fillId="0" borderId="0" applyNumberFormat="0" applyFill="0" applyBorder="0" applyAlignment="0" applyProtection="0"/>
    <xf numFmtId="0" fontId="9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8" fillId="0" borderId="0">
      <alignment/>
      <protection/>
    </xf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11" fontId="2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11" fontId="2" fillId="0" borderId="1" xfId="0" applyNumberFormat="1" applyFont="1" applyFill="1" applyBorder="1" applyAlignment="1">
      <alignment horizontal="center" vertical="center"/>
    </xf>
    <xf numFmtId="21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1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11" fontId="1" fillId="0" borderId="0" xfId="0" applyNumberFormat="1" applyFont="1" applyFill="1" applyAlignment="1">
      <alignment horizontal="left" vertical="center"/>
    </xf>
    <xf numFmtId="21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/>
    </xf>
    <xf numFmtId="212" fontId="4" fillId="0" borderId="1" xfId="0" applyNumberFormat="1" applyFont="1" applyFill="1" applyBorder="1" applyAlignment="1">
      <alignment horizontal="center" vertical="center" wrapText="1"/>
    </xf>
    <xf numFmtId="213" fontId="4" fillId="0" borderId="1" xfId="0" applyNumberFormat="1" applyFont="1" applyFill="1" applyBorder="1" applyAlignment="1">
      <alignment horizontal="center" vertical="center" wrapText="1"/>
    </xf>
    <xf numFmtId="213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11" fontId="4" fillId="0" borderId="0" xfId="0" applyNumberFormat="1" applyFont="1" applyFill="1" applyAlignment="1">
      <alignment horizontal="center" vertical="center"/>
    </xf>
    <xf numFmtId="0" fontId="95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213" fontId="4" fillId="0" borderId="1" xfId="0" applyNumberFormat="1" applyFont="1" applyFill="1" applyBorder="1" applyAlignment="1">
      <alignment horizontal="center" vertical="center"/>
    </xf>
    <xf numFmtId="215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215" fontId="5" fillId="0" borderId="1" xfId="0" applyNumberFormat="1" applyFont="1" applyFill="1" applyBorder="1" applyAlignment="1">
      <alignment horizontal="center" vertical="center"/>
    </xf>
    <xf numFmtId="213" fontId="2" fillId="0" borderId="0" xfId="0" applyNumberFormat="1" applyFont="1" applyAlignment="1">
      <alignment horizontal="center" vertical="center"/>
    </xf>
    <xf numFmtId="213" fontId="1" fillId="0" borderId="0" xfId="0" applyNumberFormat="1" applyFont="1" applyAlignment="1">
      <alignment horizontal="center" vertical="center"/>
    </xf>
    <xf numFmtId="213" fontId="2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211" fontId="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211" fontId="2" fillId="0" borderId="1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11" fontId="4" fillId="0" borderId="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11" fontId="4" fillId="0" borderId="1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11" fontId="1" fillId="0" borderId="0" xfId="0" applyNumberFormat="1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215" fontId="4" fillId="0" borderId="1" xfId="0" applyNumberFormat="1" applyFont="1" applyFill="1" applyBorder="1" applyAlignment="1">
      <alignment horizontal="center" vertical="center"/>
    </xf>
    <xf numFmtId="215" fontId="4" fillId="0" borderId="17" xfId="0" applyNumberFormat="1" applyFont="1" applyFill="1" applyBorder="1" applyAlignment="1">
      <alignment horizontal="center" vertical="center"/>
    </xf>
  </cellXfs>
  <cellStyles count="554">
    <cellStyle name="Normal" xfId="0"/>
    <cellStyle name="_x0004_" xfId="15"/>
    <cellStyle name=" 1" xfId="16"/>
    <cellStyle name="&#10;mouse.drv=lm" xfId="17"/>
    <cellStyle name="%REDUCTION" xfId="18"/>
    <cellStyle name="?鹎%U龡&amp;H?_x0008__x001C__x001C_?_x0007__x0001__x0001_" xfId="19"/>
    <cellStyle name="_2007年采购计划" xfId="20"/>
    <cellStyle name="_20100326高清市院遂宁检察院1080P配置清单26日改" xfId="21"/>
    <cellStyle name="_5年经营计划" xfId="22"/>
    <cellStyle name="_8月份经调整后的分析报表" xfId="23"/>
    <cellStyle name="_Book1" xfId="24"/>
    <cellStyle name="_Book1_1" xfId="25"/>
    <cellStyle name="_Book1_1_Book1" xfId="26"/>
    <cellStyle name="_Book1_2" xfId="27"/>
    <cellStyle name="_Book1_2_Book1" xfId="28"/>
    <cellStyle name="_Book1_3" xfId="29"/>
    <cellStyle name="_Book1_3_Book1" xfId="30"/>
    <cellStyle name="_Book1_4" xfId="31"/>
    <cellStyle name="_ET_STYLE_NoName_00_" xfId="32"/>
    <cellStyle name="_ET_STYLE_NoName_00_ 3" xfId="33"/>
    <cellStyle name="_ET_STYLE_NoName_00__Book1" xfId="34"/>
    <cellStyle name="_ET_STYLE_NoName_00__Book1_1" xfId="35"/>
    <cellStyle name="_ET_STYLE_NoName_00__Book1_1_县公司" xfId="36"/>
    <cellStyle name="_ET_STYLE_NoName_00__Book1_1_银行账户情况表_2010年12月" xfId="37"/>
    <cellStyle name="_ET_STYLE_NoName_00__Book1_2" xfId="38"/>
    <cellStyle name="_ET_STYLE_NoName_00__Book1_Book1" xfId="39"/>
    <cellStyle name="_ET_STYLE_NoName_00__Book1_县公司" xfId="40"/>
    <cellStyle name="_ET_STYLE_NoName_00__Book1_银行账户情况表_2010年12月" xfId="41"/>
    <cellStyle name="_ET_STYLE_NoName_00__Sheet3" xfId="42"/>
    <cellStyle name="_ET_STYLE_NoName_00__表7其他SO2管理减排" xfId="43"/>
    <cellStyle name="_ET_STYLE_NoName_00__建行" xfId="44"/>
    <cellStyle name="_ET_STYLE_NoName_00__县公司" xfId="45"/>
    <cellStyle name="_ET_STYLE_NoName_00__银行账户情况表_2010年12月" xfId="46"/>
    <cellStyle name="_ET_STYLE_NoName_00__云南水利电力有限公司" xfId="47"/>
    <cellStyle name="_ET_STYLE_NoName_-01_" xfId="48"/>
    <cellStyle name="_Sheet1" xfId="49"/>
    <cellStyle name="_Sheet2" xfId="50"/>
    <cellStyle name="_Sheet3" xfId="51"/>
    <cellStyle name="_W采购公司07年财务预算" xfId="52"/>
    <cellStyle name="_本部汇总" xfId="53"/>
    <cellStyle name="_采购公司2007年预算模版" xfId="54"/>
    <cellStyle name="_采购总成本预算" xfId="55"/>
    <cellStyle name="_杭长项目部职工花名册——架子九队" xfId="56"/>
    <cellStyle name="_南方电网" xfId="57"/>
    <cellStyle name="_弱电系统设备配置报价清单" xfId="58"/>
    <cellStyle name="_生产计划分析0923" xfId="59"/>
    <cellStyle name="_投资分析模型" xfId="60"/>
    <cellStyle name="0,0&#13;&#10;NA&#13;&#10;" xfId="61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强调文字颜色 1" xfId="68"/>
    <cellStyle name="20% - 强调文字颜色 1 2" xfId="69"/>
    <cellStyle name="20% - 强调文字颜色 2" xfId="70"/>
    <cellStyle name="20% - 强调文字颜色 2 2" xfId="71"/>
    <cellStyle name="20% - 强调文字颜色 3" xfId="72"/>
    <cellStyle name="20% - 强调文字颜色 3 2" xfId="73"/>
    <cellStyle name="20% - 强调文字颜色 4" xfId="74"/>
    <cellStyle name="20% - 强调文字颜色 4 2" xfId="75"/>
    <cellStyle name="20% - 强调文字颜色 5" xfId="76"/>
    <cellStyle name="20% - 强调文字颜色 5 2" xfId="77"/>
    <cellStyle name="20% - 强调文字颜色 6" xfId="78"/>
    <cellStyle name="20% - 强调文字颜色 6 2" xfId="79"/>
    <cellStyle name="40% - Accent1" xfId="80"/>
    <cellStyle name="40% - Accent2" xfId="81"/>
    <cellStyle name="40% - Accent3" xfId="82"/>
    <cellStyle name="40% - Accent4" xfId="83"/>
    <cellStyle name="40% - Accent5" xfId="84"/>
    <cellStyle name="40% - Accent6" xfId="85"/>
    <cellStyle name="40% - 强调文字颜色 1" xfId="86"/>
    <cellStyle name="40% - 强调文字颜色 1 2" xfId="87"/>
    <cellStyle name="40% - 强调文字颜色 2" xfId="88"/>
    <cellStyle name="40% - 强调文字颜色 2 2" xfId="89"/>
    <cellStyle name="40% - 强调文字颜色 3" xfId="90"/>
    <cellStyle name="40% - 强调文字颜色 3 2" xfId="91"/>
    <cellStyle name="40% - 强调文字颜色 4" xfId="92"/>
    <cellStyle name="40% - 强调文字颜色 4 2" xfId="93"/>
    <cellStyle name="40% - 强调文字颜色 5" xfId="94"/>
    <cellStyle name="40% - 强调文字颜色 5 2" xfId="95"/>
    <cellStyle name="40% - 强调文字颜色 6" xfId="96"/>
    <cellStyle name="40% - 强调文字颜色 6 2" xfId="97"/>
    <cellStyle name="60% - Accent1" xfId="98"/>
    <cellStyle name="60% - Accent2" xfId="99"/>
    <cellStyle name="60% - Accent3" xfId="100"/>
    <cellStyle name="60% - Accent4" xfId="101"/>
    <cellStyle name="60% - Accent5" xfId="102"/>
    <cellStyle name="60% - Accent6" xfId="103"/>
    <cellStyle name="60% - 强调文字颜色 1" xfId="104"/>
    <cellStyle name="60% - 强调文字颜色 1 2" xfId="105"/>
    <cellStyle name="60% - 强调文字颜色 2" xfId="106"/>
    <cellStyle name="60% - 强调文字颜色 2 2" xfId="107"/>
    <cellStyle name="60% - 强调文字颜色 3" xfId="108"/>
    <cellStyle name="60% - 强调文字颜色 3 2" xfId="109"/>
    <cellStyle name="60% - 强调文字颜色 4" xfId="110"/>
    <cellStyle name="60% - 强调文字颜色 4 2" xfId="111"/>
    <cellStyle name="60% - 强调文字颜色 5" xfId="112"/>
    <cellStyle name="60% - 强调文字颜色 5 2" xfId="113"/>
    <cellStyle name="60% - 强调文字颜色 6" xfId="114"/>
    <cellStyle name="60% - 强调文字颜色 6 2" xfId="115"/>
    <cellStyle name="6mal" xfId="116"/>
    <cellStyle name="Accent1" xfId="117"/>
    <cellStyle name="Accent1 - 20%" xfId="118"/>
    <cellStyle name="Accent1 - 40%" xfId="119"/>
    <cellStyle name="Accent1 - 60%" xfId="120"/>
    <cellStyle name="Accent1_Book1" xfId="121"/>
    <cellStyle name="Accent2" xfId="122"/>
    <cellStyle name="Accent2 - 20%" xfId="123"/>
    <cellStyle name="Accent2 - 40%" xfId="124"/>
    <cellStyle name="Accent2 - 60%" xfId="125"/>
    <cellStyle name="Accent2_Book1" xfId="126"/>
    <cellStyle name="Accent3" xfId="127"/>
    <cellStyle name="Accent3 - 20%" xfId="128"/>
    <cellStyle name="Accent3 - 40%" xfId="129"/>
    <cellStyle name="Accent3 - 60%" xfId="130"/>
    <cellStyle name="Accent3_Book1" xfId="131"/>
    <cellStyle name="Accent4" xfId="132"/>
    <cellStyle name="Accent4 - 20%" xfId="133"/>
    <cellStyle name="Accent4 - 40%" xfId="134"/>
    <cellStyle name="Accent4 - 60%" xfId="135"/>
    <cellStyle name="Accent4_Book1" xfId="136"/>
    <cellStyle name="Accent5" xfId="137"/>
    <cellStyle name="Accent5 - 20%" xfId="138"/>
    <cellStyle name="Accent5 - 40%" xfId="139"/>
    <cellStyle name="Accent5 - 60%" xfId="140"/>
    <cellStyle name="Accent5_Book1" xfId="141"/>
    <cellStyle name="Accent6" xfId="142"/>
    <cellStyle name="Accent6 - 20%" xfId="143"/>
    <cellStyle name="Accent6 - 40%" xfId="144"/>
    <cellStyle name="Accent6 - 60%" xfId="145"/>
    <cellStyle name="Accent6_Book1" xfId="146"/>
    <cellStyle name="args.style" xfId="147"/>
    <cellStyle name="Bad" xfId="148"/>
    <cellStyle name="Black" xfId="149"/>
    <cellStyle name="Border" xfId="150"/>
    <cellStyle name="Calc Currency (0)" xfId="151"/>
    <cellStyle name="Calculation" xfId="152"/>
    <cellStyle name="Check Cell" xfId="153"/>
    <cellStyle name="ColLevel_0" xfId="154"/>
    <cellStyle name="Comma [0]" xfId="155"/>
    <cellStyle name="comma zerodec" xfId="156"/>
    <cellStyle name="Comma_!!!GO" xfId="157"/>
    <cellStyle name="comma-d" xfId="158"/>
    <cellStyle name="Currency [0]" xfId="159"/>
    <cellStyle name="Currency_!!!GO" xfId="160"/>
    <cellStyle name="Currency1" xfId="161"/>
    <cellStyle name="DATE" xfId="162"/>
    <cellStyle name="Dezimal [0]_laroux" xfId="163"/>
    <cellStyle name="Dezimal_laroux" xfId="164"/>
    <cellStyle name="Dollar (zero dec)" xfId="165"/>
    <cellStyle name="DOLLARS" xfId="166"/>
    <cellStyle name="Explanatory Text" xfId="167"/>
    <cellStyle name="Fixed" xfId="168"/>
    <cellStyle name="Followed Hyperlink_AheadBehind.xls Chart 23" xfId="169"/>
    <cellStyle name="Good" xfId="170"/>
    <cellStyle name="Grey" xfId="171"/>
    <cellStyle name="Header1" xfId="172"/>
    <cellStyle name="Header2" xfId="173"/>
    <cellStyle name="Heading 1" xfId="174"/>
    <cellStyle name="Heading 2" xfId="175"/>
    <cellStyle name="Heading 3" xfId="176"/>
    <cellStyle name="Heading 4" xfId="177"/>
    <cellStyle name="HEADING1" xfId="178"/>
    <cellStyle name="HEADING2" xfId="179"/>
    <cellStyle name="Hyperlink_AheadBehind.xls Chart 23" xfId="180"/>
    <cellStyle name="Input" xfId="181"/>
    <cellStyle name="Input [yellow]" xfId="182"/>
    <cellStyle name="Input Cells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MS Sans Serif" xfId="194"/>
    <cellStyle name="Neutral" xfId="195"/>
    <cellStyle name="New Times Roman" xfId="196"/>
    <cellStyle name="no dec" xfId="197"/>
    <cellStyle name="Non défini" xfId="198"/>
    <cellStyle name="Norma,_laroux_4_营业在建 (2)_E21" xfId="199"/>
    <cellStyle name="Normal - Style1" xfId="200"/>
    <cellStyle name="Normal_!!!GO" xfId="201"/>
    <cellStyle name="Note" xfId="202"/>
    <cellStyle name="NUMBER" xfId="203"/>
    <cellStyle name="Output" xfId="204"/>
    <cellStyle name="PART NUMBER" xfId="205"/>
    <cellStyle name="per.style" xfId="206"/>
    <cellStyle name="Percent [2]" xfId="207"/>
    <cellStyle name="Percent_!!!GO" xfId="208"/>
    <cellStyle name="Percent1" xfId="209"/>
    <cellStyle name="Pourcentage_pldt" xfId="210"/>
    <cellStyle name="PSChar" xfId="211"/>
    <cellStyle name="PSDate" xfId="212"/>
    <cellStyle name="PSDec" xfId="213"/>
    <cellStyle name="PSHeading" xfId="214"/>
    <cellStyle name="PSInt" xfId="215"/>
    <cellStyle name="PSSpacer" xfId="216"/>
    <cellStyle name="Red" xfId="217"/>
    <cellStyle name="RowLevel_0" xfId="218"/>
    <cellStyle name="sstot" xfId="219"/>
    <cellStyle name="Standard_AREAS" xfId="220"/>
    <cellStyle name="summary" xfId="221"/>
    <cellStyle name="t" xfId="222"/>
    <cellStyle name="t_Book1" xfId="223"/>
    <cellStyle name="t_HVAC Equipment (3)" xfId="224"/>
    <cellStyle name="t_HVAC Equipment (3)_Book1" xfId="225"/>
    <cellStyle name="TIME" xfId="226"/>
    <cellStyle name="Title" xfId="227"/>
    <cellStyle name="Total" xfId="228"/>
    <cellStyle name="Tusental (0)_pldt" xfId="229"/>
    <cellStyle name="Tusental_pldt" xfId="230"/>
    <cellStyle name="Valuta (0)_pldt" xfId="231"/>
    <cellStyle name="Valuta_pldt" xfId="232"/>
    <cellStyle name="Warning Text" xfId="233"/>
    <cellStyle name="啊" xfId="234"/>
    <cellStyle name="Percent" xfId="235"/>
    <cellStyle name="百分比 2" xfId="236"/>
    <cellStyle name="百分比 3" xfId="237"/>
    <cellStyle name="百分比 4" xfId="238"/>
    <cellStyle name="捠壿 [0.00]_Region Orders (2)" xfId="239"/>
    <cellStyle name="捠壿_Region Orders (2)" xfId="240"/>
    <cellStyle name="编号" xfId="241"/>
    <cellStyle name="标题" xfId="242"/>
    <cellStyle name="标题 1" xfId="243"/>
    <cellStyle name="标题 1 2" xfId="244"/>
    <cellStyle name="标题 2" xfId="245"/>
    <cellStyle name="标题 2 2" xfId="246"/>
    <cellStyle name="标题 3" xfId="247"/>
    <cellStyle name="标题 3 2" xfId="248"/>
    <cellStyle name="标题 4" xfId="249"/>
    <cellStyle name="标题 4 2" xfId="250"/>
    <cellStyle name="标题 5" xfId="251"/>
    <cellStyle name="标题1" xfId="252"/>
    <cellStyle name="表标题" xfId="253"/>
    <cellStyle name="部门" xfId="254"/>
    <cellStyle name="差" xfId="255"/>
    <cellStyle name="差 2" xfId="256"/>
    <cellStyle name="差_~4190974" xfId="257"/>
    <cellStyle name="差_~5676413" xfId="258"/>
    <cellStyle name="差_00省级(打印)" xfId="259"/>
    <cellStyle name="差_00省级(定稿)" xfId="260"/>
    <cellStyle name="差_03昭通" xfId="261"/>
    <cellStyle name="差_0502通海县" xfId="262"/>
    <cellStyle name="差_05玉溪" xfId="263"/>
    <cellStyle name="差_0605石屏县" xfId="264"/>
    <cellStyle name="差_1003牟定县" xfId="265"/>
    <cellStyle name="差_1110洱源县" xfId="266"/>
    <cellStyle name="差_11大理" xfId="267"/>
    <cellStyle name="差_2、土地面积、人口、粮食产量基本情况" xfId="268"/>
    <cellStyle name="差_2006年分析表" xfId="269"/>
    <cellStyle name="差_2006年基础数据" xfId="270"/>
    <cellStyle name="差_2006年全省财力计算表（中央、决算）" xfId="271"/>
    <cellStyle name="差_2006年水利统计指标统计表" xfId="272"/>
    <cellStyle name="差_2006年在职人员情况" xfId="273"/>
    <cellStyle name="差_2007年检察院案件数" xfId="274"/>
    <cellStyle name="差_2007年可用财力" xfId="275"/>
    <cellStyle name="差_2007年人员分部门统计表" xfId="276"/>
    <cellStyle name="差_2007年政法部门业务指标" xfId="277"/>
    <cellStyle name="差_2008年县级公安保障标准落实奖励经费分配测算" xfId="278"/>
    <cellStyle name="差_2008云南省分县市中小学教职工统计表（教育厅提供）" xfId="279"/>
    <cellStyle name="差_2009年一般性转移支付标准工资" xfId="280"/>
    <cellStyle name="差_2009年一般性转移支付标准工资_~4190974" xfId="281"/>
    <cellStyle name="差_2009年一般性转移支付标准工资_~5676413" xfId="282"/>
    <cellStyle name="差_2009年一般性转移支付标准工资_不用软件计算9.1不考虑经费管理评价xl" xfId="283"/>
    <cellStyle name="差_2009年一般性转移支付标准工资_地方配套按人均增幅控制8.30xl" xfId="284"/>
    <cellStyle name="差_2009年一般性转移支付标准工资_地方配套按人均增幅控制8.30一般预算平均增幅、人均可用财力平均增幅两次控制、社会治安系数调整、案件数调整xl" xfId="285"/>
    <cellStyle name="差_2009年一般性转移支付标准工资_地方配套按人均增幅控制8.31（调整结案率后）xl" xfId="286"/>
    <cellStyle name="差_2009年一般性转移支付标准工资_奖励补助测算5.22测试" xfId="287"/>
    <cellStyle name="差_2009年一般性转移支付标准工资_奖励补助测算5.23新" xfId="288"/>
    <cellStyle name="差_2009年一般性转移支付标准工资_奖励补助测算5.24冯铸" xfId="289"/>
    <cellStyle name="差_2009年一般性转移支付标准工资_奖励补助测算7.23" xfId="290"/>
    <cellStyle name="差_2009年一般性转移支付标准工资_奖励补助测算7.25" xfId="291"/>
    <cellStyle name="差_2009年一般性转移支付标准工资_奖励补助测算7.25 (version 1) (version 1)" xfId="292"/>
    <cellStyle name="差_530623_2006年县级财政报表附表" xfId="293"/>
    <cellStyle name="差_530629_2006年县级财政报表附表" xfId="294"/>
    <cellStyle name="差_5334_2006年迪庆县级财政报表附表" xfId="295"/>
    <cellStyle name="差_Book1" xfId="296"/>
    <cellStyle name="差_Book1_1" xfId="297"/>
    <cellStyle name="差_Book1_1_Book1" xfId="298"/>
    <cellStyle name="差_Book1_Book1" xfId="299"/>
    <cellStyle name="差_Book1_县公司" xfId="300"/>
    <cellStyle name="差_Book1_银行账户情况表_2010年12月" xfId="301"/>
    <cellStyle name="差_Book2" xfId="302"/>
    <cellStyle name="差_M01-2(州市补助收入)" xfId="303"/>
    <cellStyle name="差_M03" xfId="304"/>
    <cellStyle name="差_表3-1" xfId="305"/>
    <cellStyle name="差_表3-11" xfId="306"/>
    <cellStyle name="差_表3-13" xfId="307"/>
    <cellStyle name="差_表3-17" xfId="308"/>
    <cellStyle name="差_表3-2 ##县##乡##村2009年疫情及达标现状数据库" xfId="309"/>
    <cellStyle name="差_表3-3 ##县##乡##村2010年疫情及达标现状数据库" xfId="310"/>
    <cellStyle name="差_表3-9" xfId="311"/>
    <cellStyle name="差_不用软件计算9.1不考虑经费管理评价xl" xfId="312"/>
    <cellStyle name="差_财政供养人员" xfId="313"/>
    <cellStyle name="差_财政支出对上级的依赖程度" xfId="314"/>
    <cellStyle name="差_城建部门" xfId="315"/>
    <cellStyle name="差_地方配套按人均增幅控制8.30xl" xfId="316"/>
    <cellStyle name="差_地方配套按人均增幅控制8.30一般预算平均增幅、人均可用财力平均增幅两次控制、社会治安系数调整、案件数调整xl" xfId="317"/>
    <cellStyle name="差_地方配套按人均增幅控制8.31（调整结案率后）xl" xfId="318"/>
    <cellStyle name="差_第五部分(才淼、饶永宏）" xfId="319"/>
    <cellStyle name="差_第一部分：综合全" xfId="320"/>
    <cellStyle name="差_附件3全省警车和涉案车辆违规问题专项治理统计表" xfId="321"/>
    <cellStyle name="差_高中教师人数（教育厅1.6日提供）" xfId="322"/>
    <cellStyle name="差_汇总" xfId="323"/>
    <cellStyle name="差_汇总-县级财政报表附表" xfId="324"/>
    <cellStyle name="差_基础数据分析" xfId="325"/>
    <cellStyle name="差_架子九队员工实名制花名册(2011年）" xfId="326"/>
    <cellStyle name="差_检验表" xfId="327"/>
    <cellStyle name="差_检验表（调整后）" xfId="328"/>
    <cellStyle name="差_建行" xfId="329"/>
    <cellStyle name="差_奖励补助测算5.22测试" xfId="330"/>
    <cellStyle name="差_奖励补助测算5.23新" xfId="331"/>
    <cellStyle name="差_奖励补助测算5.24冯铸" xfId="332"/>
    <cellStyle name="差_奖励补助测算7.23" xfId="333"/>
    <cellStyle name="差_奖励补助测算7.25" xfId="334"/>
    <cellStyle name="差_奖励补助测算7.25 (version 1) (version 1)" xfId="335"/>
    <cellStyle name="差_教师绩效工资测算表（离退休按各地上报数测算）2009年1月1日" xfId="336"/>
    <cellStyle name="差_教育厅提供义务教育及高中教师人数（2009年1月6日）" xfId="337"/>
    <cellStyle name="差_历年教师人数" xfId="338"/>
    <cellStyle name="差_丽江汇总" xfId="339"/>
    <cellStyle name="差_三季度－表二" xfId="340"/>
    <cellStyle name="差_卫生部门" xfId="341"/>
    <cellStyle name="差_文体广播部门" xfId="342"/>
    <cellStyle name="差_下半年禁毒办案经费分配2544.3万元" xfId="343"/>
    <cellStyle name="差_下半年禁吸戒毒经费1000万元" xfId="344"/>
    <cellStyle name="差_县公司" xfId="345"/>
    <cellStyle name="差_县级公安机关公用经费标准奖励测算方案（定稿）" xfId="346"/>
    <cellStyle name="差_县级基础数据" xfId="347"/>
    <cellStyle name="差_业务工作量指标" xfId="348"/>
    <cellStyle name="差_义务教育阶段教职工人数（教育厅提供最终）" xfId="349"/>
    <cellStyle name="差_银行账户情况表_2010年12月" xfId="350"/>
    <cellStyle name="差_云南农村义务教育统计表" xfId="351"/>
    <cellStyle name="差_云南省2008年中小学教师人数统计表" xfId="352"/>
    <cellStyle name="差_云南省2008年中小学教职工情况（教育厅提供20090101加工整理）" xfId="353"/>
    <cellStyle name="差_云南省2008年转移支付测算——州市本级考核部分及政策性测算" xfId="354"/>
    <cellStyle name="差_云南水利电力有限公司" xfId="355"/>
    <cellStyle name="差_指标四" xfId="356"/>
    <cellStyle name="差_指标五" xfId="357"/>
    <cellStyle name="常规 10" xfId="358"/>
    <cellStyle name="常规 11" xfId="359"/>
    <cellStyle name="常规 12" xfId="360"/>
    <cellStyle name="常规 13" xfId="361"/>
    <cellStyle name="常规 2" xfId="362"/>
    <cellStyle name="常规 2 2" xfId="363"/>
    <cellStyle name="常规 2 2 2" xfId="364"/>
    <cellStyle name="常规 2 2_Book1" xfId="365"/>
    <cellStyle name="常规 2 3" xfId="366"/>
    <cellStyle name="常规 2 4" xfId="367"/>
    <cellStyle name="常规 2 5" xfId="368"/>
    <cellStyle name="常规 2 6" xfId="369"/>
    <cellStyle name="常规 2 7" xfId="370"/>
    <cellStyle name="常规 2 8" xfId="371"/>
    <cellStyle name="常规 2_02-2008决算报表格式" xfId="372"/>
    <cellStyle name="常规 3" xfId="373"/>
    <cellStyle name="常规 4" xfId="374"/>
    <cellStyle name="常规 5" xfId="375"/>
    <cellStyle name="常规 6" xfId="376"/>
    <cellStyle name="常规 7" xfId="377"/>
    <cellStyle name="常规 8" xfId="378"/>
    <cellStyle name="常规 9" xfId="379"/>
    <cellStyle name="超级链接" xfId="380"/>
    <cellStyle name="Hyperlink" xfId="381"/>
    <cellStyle name="分级显示行_1_13区汇总" xfId="382"/>
    <cellStyle name="分级显示列_1_Book1" xfId="383"/>
    <cellStyle name="归盒啦_95" xfId="384"/>
    <cellStyle name="好" xfId="385"/>
    <cellStyle name="好 2" xfId="386"/>
    <cellStyle name="好_~4190974" xfId="387"/>
    <cellStyle name="好_~5676413" xfId="388"/>
    <cellStyle name="好_00省级(打印)" xfId="389"/>
    <cellStyle name="好_00省级(定稿)" xfId="390"/>
    <cellStyle name="好_03昭通" xfId="391"/>
    <cellStyle name="好_0502通海县" xfId="392"/>
    <cellStyle name="好_05玉溪" xfId="393"/>
    <cellStyle name="好_0605石屏县" xfId="394"/>
    <cellStyle name="好_1003牟定县" xfId="395"/>
    <cellStyle name="好_1110洱源县" xfId="396"/>
    <cellStyle name="好_11大理" xfId="397"/>
    <cellStyle name="好_2、土地面积、人口、粮食产量基本情况" xfId="398"/>
    <cellStyle name="好_2006年分析表" xfId="399"/>
    <cellStyle name="好_2006年基础数据" xfId="400"/>
    <cellStyle name="好_2006年全省财力计算表（中央、决算）" xfId="401"/>
    <cellStyle name="好_2006年水利统计指标统计表" xfId="402"/>
    <cellStyle name="好_2006年在职人员情况" xfId="403"/>
    <cellStyle name="好_2007年检察院案件数" xfId="404"/>
    <cellStyle name="好_2007年可用财力" xfId="405"/>
    <cellStyle name="好_2007年人员分部门统计表" xfId="406"/>
    <cellStyle name="好_2007年政法部门业务指标" xfId="407"/>
    <cellStyle name="好_2008年县级公安保障标准落实奖励经费分配测算" xfId="408"/>
    <cellStyle name="好_2008云南省分县市中小学教职工统计表（教育厅提供）" xfId="409"/>
    <cellStyle name="好_2009年一般性转移支付标准工资" xfId="410"/>
    <cellStyle name="好_2009年一般性转移支付标准工资_~4190974" xfId="411"/>
    <cellStyle name="好_2009年一般性转移支付标准工资_~5676413" xfId="412"/>
    <cellStyle name="好_2009年一般性转移支付标准工资_不用软件计算9.1不考虑经费管理评价xl" xfId="413"/>
    <cellStyle name="好_2009年一般性转移支付标准工资_地方配套按人均增幅控制8.30xl" xfId="414"/>
    <cellStyle name="好_2009年一般性转移支付标准工资_地方配套按人均增幅控制8.30一般预算平均增幅、人均可用财力平均增幅两次控制、社会治安系数调整、案件数调整xl" xfId="415"/>
    <cellStyle name="好_2009年一般性转移支付标准工资_地方配套按人均增幅控制8.31（调整结案率后）xl" xfId="416"/>
    <cellStyle name="好_2009年一般性转移支付标准工资_奖励补助测算5.22测试" xfId="417"/>
    <cellStyle name="好_2009年一般性转移支付标准工资_奖励补助测算5.23新" xfId="418"/>
    <cellStyle name="好_2009年一般性转移支付标准工资_奖励补助测算5.24冯铸" xfId="419"/>
    <cellStyle name="好_2009年一般性转移支付标准工资_奖励补助测算7.23" xfId="420"/>
    <cellStyle name="好_2009年一般性转移支付标准工资_奖励补助测算7.25" xfId="421"/>
    <cellStyle name="好_2009年一般性转移支付标准工资_奖励补助测算7.25 (version 1) (version 1)" xfId="422"/>
    <cellStyle name="好_530623_2006年县级财政报表附表" xfId="423"/>
    <cellStyle name="好_530629_2006年县级财政报表附表" xfId="424"/>
    <cellStyle name="好_5334_2006年迪庆县级财政报表附表" xfId="425"/>
    <cellStyle name="好_Book1" xfId="426"/>
    <cellStyle name="好_Book1_1" xfId="427"/>
    <cellStyle name="好_Book1_1_Book1" xfId="428"/>
    <cellStyle name="好_Book1_Book1" xfId="429"/>
    <cellStyle name="好_Book1_县公司" xfId="430"/>
    <cellStyle name="好_Book1_银行账户情况表_2010年12月" xfId="431"/>
    <cellStyle name="好_Book2" xfId="432"/>
    <cellStyle name="好_M01-2(州市补助收入)" xfId="433"/>
    <cellStyle name="好_M03" xfId="434"/>
    <cellStyle name="好_表3-1" xfId="435"/>
    <cellStyle name="好_表3-11" xfId="436"/>
    <cellStyle name="好_表3-13" xfId="437"/>
    <cellStyle name="好_表3-17" xfId="438"/>
    <cellStyle name="好_表3-2 ##县##乡##村2009年疫情及达标现状数据库" xfId="439"/>
    <cellStyle name="好_表3-3 ##县##乡##村2010年疫情及达标现状数据库" xfId="440"/>
    <cellStyle name="好_表3-9" xfId="441"/>
    <cellStyle name="好_不用软件计算9.1不考虑经费管理评价xl" xfId="442"/>
    <cellStyle name="好_财政供养人员" xfId="443"/>
    <cellStyle name="好_财政支出对上级的依赖程度" xfId="444"/>
    <cellStyle name="好_城建部门" xfId="445"/>
    <cellStyle name="好_地方配套按人均增幅控制8.30xl" xfId="446"/>
    <cellStyle name="好_地方配套按人均增幅控制8.30一般预算平均增幅、人均可用财力平均增幅两次控制、社会治安系数调整、案件数调整xl" xfId="447"/>
    <cellStyle name="好_地方配套按人均增幅控制8.31（调整结案率后）xl" xfId="448"/>
    <cellStyle name="好_第五部分(才淼、饶永宏）" xfId="449"/>
    <cellStyle name="好_第一部分：综合全" xfId="450"/>
    <cellStyle name="好_附件3全省警车和涉案车辆违规问题专项治理统计表" xfId="451"/>
    <cellStyle name="好_高中教师人数（教育厅1.6日提供）" xfId="452"/>
    <cellStyle name="好_汇总" xfId="453"/>
    <cellStyle name="好_汇总-县级财政报表附表" xfId="454"/>
    <cellStyle name="好_基础数据分析" xfId="455"/>
    <cellStyle name="好_架子九队员工实名制花名册(2011年）" xfId="456"/>
    <cellStyle name="好_检验表" xfId="457"/>
    <cellStyle name="好_检验表（调整后）" xfId="458"/>
    <cellStyle name="好_建行" xfId="459"/>
    <cellStyle name="好_奖励补助测算5.22测试" xfId="460"/>
    <cellStyle name="好_奖励补助测算5.23新" xfId="461"/>
    <cellStyle name="好_奖励补助测算5.24冯铸" xfId="462"/>
    <cellStyle name="好_奖励补助测算7.23" xfId="463"/>
    <cellStyle name="好_奖励补助测算7.25" xfId="464"/>
    <cellStyle name="好_奖励补助测算7.25 (version 1) (version 1)" xfId="465"/>
    <cellStyle name="好_教师绩效工资测算表（离退休按各地上报数测算）2009年1月1日" xfId="466"/>
    <cellStyle name="好_教育厅提供义务教育及高中教师人数（2009年1月6日）" xfId="467"/>
    <cellStyle name="好_历年教师人数" xfId="468"/>
    <cellStyle name="好_丽江汇总" xfId="469"/>
    <cellStyle name="好_三季度－表二" xfId="470"/>
    <cellStyle name="好_卫生部门" xfId="471"/>
    <cellStyle name="好_文体广播部门" xfId="472"/>
    <cellStyle name="好_下半年禁毒办案经费分配2544.3万元" xfId="473"/>
    <cellStyle name="好_下半年禁吸戒毒经费1000万元" xfId="474"/>
    <cellStyle name="好_县公司" xfId="475"/>
    <cellStyle name="好_县级公安机关公用经费标准奖励测算方案（定稿）" xfId="476"/>
    <cellStyle name="好_县级基础数据" xfId="477"/>
    <cellStyle name="好_业务工作量指标" xfId="478"/>
    <cellStyle name="好_义务教育阶段教职工人数（教育厅提供最终）" xfId="479"/>
    <cellStyle name="好_银行账户情况表_2010年12月" xfId="480"/>
    <cellStyle name="好_云南农村义务教育统计表" xfId="481"/>
    <cellStyle name="好_云南省2008年中小学教师人数统计表" xfId="482"/>
    <cellStyle name="好_云南省2008年中小学教职工情况（教育厅提供20090101加工整理）" xfId="483"/>
    <cellStyle name="好_云南省2008年转移支付测算——州市本级考核部分及政策性测算" xfId="484"/>
    <cellStyle name="好_云南水利电力有限公司" xfId="485"/>
    <cellStyle name="好_指标四" xfId="486"/>
    <cellStyle name="好_指标五" xfId="487"/>
    <cellStyle name="后继超级链接" xfId="488"/>
    <cellStyle name="后继超链接" xfId="489"/>
    <cellStyle name="汇总" xfId="490"/>
    <cellStyle name="汇总 2" xfId="491"/>
    <cellStyle name="Currency" xfId="492"/>
    <cellStyle name="货币 2" xfId="493"/>
    <cellStyle name="货币 2 2" xfId="494"/>
    <cellStyle name="Currency [0]" xfId="495"/>
    <cellStyle name="貨幣 [0]_SGV" xfId="496"/>
    <cellStyle name="貨幣_SGV" xfId="497"/>
    <cellStyle name="计算" xfId="498"/>
    <cellStyle name="计算 2" xfId="499"/>
    <cellStyle name="检查单元格" xfId="500"/>
    <cellStyle name="检查单元格 2" xfId="501"/>
    <cellStyle name="解释性文本" xfId="502"/>
    <cellStyle name="解释性文本 2" xfId="503"/>
    <cellStyle name="借出原因" xfId="504"/>
    <cellStyle name="警告文本" xfId="505"/>
    <cellStyle name="警告文本 2" xfId="506"/>
    <cellStyle name="链接单元格" xfId="507"/>
    <cellStyle name="链接单元格 2" xfId="508"/>
    <cellStyle name="霓付 [0]_ +Foil &amp; -FOIL &amp; PAPER" xfId="509"/>
    <cellStyle name="霓付_ +Foil &amp; -FOIL &amp; PAPER" xfId="510"/>
    <cellStyle name="烹拳 [0]_ +Foil &amp; -FOIL &amp; PAPER" xfId="511"/>
    <cellStyle name="烹拳_ +Foil &amp; -FOIL &amp; PAPER" xfId="512"/>
    <cellStyle name="普通_ 白土" xfId="513"/>
    <cellStyle name="千分位[0]_ 白土" xfId="514"/>
    <cellStyle name="千分位_ 白土" xfId="515"/>
    <cellStyle name="千位[0]_ 方正PC" xfId="516"/>
    <cellStyle name="千位_ 方正PC" xfId="517"/>
    <cellStyle name="Comma" xfId="518"/>
    <cellStyle name="千位分隔 2" xfId="519"/>
    <cellStyle name="千位分隔 3" xfId="520"/>
    <cellStyle name="Comma [0]" xfId="521"/>
    <cellStyle name="千位分隔[0] 2" xfId="522"/>
    <cellStyle name="钎霖_4岿角利" xfId="523"/>
    <cellStyle name="强调 1" xfId="524"/>
    <cellStyle name="强调 2" xfId="525"/>
    <cellStyle name="强调 3" xfId="526"/>
    <cellStyle name="强调文字颜色 1" xfId="527"/>
    <cellStyle name="强调文字颜色 1 2" xfId="528"/>
    <cellStyle name="强调文字颜色 2" xfId="529"/>
    <cellStyle name="强调文字颜色 2 2" xfId="530"/>
    <cellStyle name="强调文字颜色 3" xfId="531"/>
    <cellStyle name="强调文字颜色 3 2" xfId="532"/>
    <cellStyle name="强调文字颜色 4" xfId="533"/>
    <cellStyle name="强调文字颜色 4 2" xfId="534"/>
    <cellStyle name="强调文字颜色 5" xfId="535"/>
    <cellStyle name="强调文字颜色 5 2" xfId="536"/>
    <cellStyle name="强调文字颜色 6" xfId="537"/>
    <cellStyle name="强调文字颜色 6 2" xfId="538"/>
    <cellStyle name="日期" xfId="539"/>
    <cellStyle name="商品名称" xfId="540"/>
    <cellStyle name="适中" xfId="541"/>
    <cellStyle name="适中 2" xfId="542"/>
    <cellStyle name="输出" xfId="543"/>
    <cellStyle name="输出 2" xfId="544"/>
    <cellStyle name="输入" xfId="545"/>
    <cellStyle name="输入 2" xfId="546"/>
    <cellStyle name="数量" xfId="547"/>
    <cellStyle name="数字" xfId="548"/>
    <cellStyle name="㼿㼿㼿㼿㼿㼿" xfId="549"/>
    <cellStyle name="㼿㼿㼿㼿㼿㼿㼿㼿㼿㼿㼿?" xfId="550"/>
    <cellStyle name="未定义" xfId="551"/>
    <cellStyle name="小数" xfId="552"/>
    <cellStyle name="样式 1" xfId="553"/>
    <cellStyle name="样式 1 2" xfId="554"/>
    <cellStyle name="样式 1_Book1" xfId="555"/>
    <cellStyle name="一般_SGV" xfId="556"/>
    <cellStyle name="Followed Hyperlink" xfId="557"/>
    <cellStyle name="昗弨_Pacific Region P&amp;L" xfId="558"/>
    <cellStyle name="寘嬫愗傝 [0.00]_Region Orders (2)" xfId="559"/>
    <cellStyle name="寘嬫愗傝_Region Orders (2)" xfId="560"/>
    <cellStyle name="注释" xfId="561"/>
    <cellStyle name="注释 2" xfId="562"/>
    <cellStyle name="콤마 [0]_BOILER-CO1" xfId="563"/>
    <cellStyle name="콤마_BOILER-CO1" xfId="564"/>
    <cellStyle name="통화 [0]_BOILER-CO1" xfId="565"/>
    <cellStyle name="통화_BOILER-CO1" xfId="566"/>
    <cellStyle name="표준_0N-HANDLING 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4\2014&#24180;&#24037;&#20316;&#25351;&#26631;&#23436;&#25104;&#24773;&#20917;&#34920;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28"/>
  <sheetViews>
    <sheetView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7.25390625" style="2" customWidth="1"/>
    <col min="2" max="3" width="9.00390625" style="2" customWidth="1"/>
    <col min="4" max="4" width="8.125" style="2" customWidth="1"/>
    <col min="5" max="5" width="10.375" style="2" bestFit="1" customWidth="1"/>
    <col min="6" max="6" width="9.50390625" style="3" customWidth="1"/>
    <col min="7" max="7" width="9.00390625" style="2" customWidth="1"/>
    <col min="8" max="8" width="7.375" style="2" customWidth="1"/>
    <col min="9" max="9" width="8.25390625" style="3" customWidth="1"/>
    <col min="10" max="10" width="7.125" style="2" customWidth="1"/>
    <col min="11" max="11" width="8.75390625" style="2" customWidth="1"/>
    <col min="12" max="12" width="7.625" style="2" customWidth="1"/>
    <col min="13" max="13" width="11.625" style="2" customWidth="1"/>
    <col min="14" max="14" width="9.125" style="2" customWidth="1"/>
    <col min="15" max="15" width="8.75390625" style="2" customWidth="1"/>
    <col min="16" max="228" width="9.00390625" style="2" customWidth="1"/>
  </cols>
  <sheetData>
    <row r="1" spans="1:15" ht="30.75" customHeight="1">
      <c r="A1" s="40" t="s">
        <v>44</v>
      </c>
      <c r="B1" s="40"/>
      <c r="C1" s="40"/>
      <c r="D1" s="40"/>
      <c r="E1" s="40"/>
      <c r="F1" s="41"/>
      <c r="G1" s="40"/>
      <c r="H1" s="40"/>
      <c r="I1" s="41"/>
      <c r="J1" s="40"/>
      <c r="K1" s="40"/>
      <c r="L1" s="40"/>
      <c r="M1" s="40"/>
      <c r="N1" s="40"/>
      <c r="O1" s="40"/>
    </row>
    <row r="2" spans="14:15" ht="13.5" customHeight="1">
      <c r="N2" s="42" t="s">
        <v>0</v>
      </c>
      <c r="O2" s="42"/>
    </row>
    <row r="3" spans="1:15" ht="18" customHeight="1">
      <c r="A3" s="43" t="s">
        <v>1</v>
      </c>
      <c r="B3" s="43"/>
      <c r="C3" s="43"/>
      <c r="D3" s="43" t="s">
        <v>2</v>
      </c>
      <c r="E3" s="43"/>
      <c r="F3" s="44"/>
      <c r="G3" s="43" t="s">
        <v>3</v>
      </c>
      <c r="H3" s="43"/>
      <c r="I3" s="44"/>
      <c r="J3" s="43" t="s">
        <v>4</v>
      </c>
      <c r="K3" s="43"/>
      <c r="L3" s="43" t="s">
        <v>40</v>
      </c>
      <c r="M3" s="43"/>
      <c r="N3" s="43"/>
      <c r="O3" s="45" t="s">
        <v>39</v>
      </c>
    </row>
    <row r="4" spans="1:15" ht="18" customHeight="1">
      <c r="A4" s="43"/>
      <c r="B4" s="43"/>
      <c r="C4" s="43"/>
      <c r="D4" s="4" t="s">
        <v>5</v>
      </c>
      <c r="E4" s="4" t="s">
        <v>6</v>
      </c>
      <c r="F4" s="5" t="s">
        <v>7</v>
      </c>
      <c r="G4" s="4" t="s">
        <v>5</v>
      </c>
      <c r="H4" s="4" t="s">
        <v>6</v>
      </c>
      <c r="I4" s="5" t="s">
        <v>7</v>
      </c>
      <c r="J4" s="4" t="s">
        <v>5</v>
      </c>
      <c r="K4" s="4" t="s">
        <v>6</v>
      </c>
      <c r="L4" s="4" t="s">
        <v>8</v>
      </c>
      <c r="M4" s="4" t="s">
        <v>9</v>
      </c>
      <c r="N4" s="4" t="s">
        <v>10</v>
      </c>
      <c r="O4" s="46"/>
    </row>
    <row r="5" spans="1:15" ht="18" customHeight="1">
      <c r="A5" s="43" t="s">
        <v>11</v>
      </c>
      <c r="B5" s="43" t="s">
        <v>12</v>
      </c>
      <c r="C5" s="4" t="s">
        <v>13</v>
      </c>
      <c r="D5" s="43">
        <v>11500</v>
      </c>
      <c r="E5" s="48">
        <v>1000</v>
      </c>
      <c r="F5" s="47">
        <f>E5/D5*100</f>
        <v>8.695652173913043</v>
      </c>
      <c r="G5" s="48">
        <v>0</v>
      </c>
      <c r="H5" s="48">
        <v>136</v>
      </c>
      <c r="I5" s="47"/>
      <c r="J5" s="43" t="s">
        <v>36</v>
      </c>
      <c r="K5" s="43" t="s">
        <v>41</v>
      </c>
      <c r="L5" s="7">
        <v>9349</v>
      </c>
      <c r="M5" s="21">
        <v>1905</v>
      </c>
      <c r="N5" s="7">
        <v>1780.8</v>
      </c>
      <c r="O5" s="4">
        <v>34.47</v>
      </c>
    </row>
    <row r="6" spans="1:15" ht="18" customHeight="1">
      <c r="A6" s="43"/>
      <c r="B6" s="43"/>
      <c r="C6" s="4" t="s">
        <v>14</v>
      </c>
      <c r="D6" s="43"/>
      <c r="E6" s="49"/>
      <c r="F6" s="53"/>
      <c r="G6" s="49"/>
      <c r="H6" s="49"/>
      <c r="I6" s="47"/>
      <c r="J6" s="43"/>
      <c r="K6" s="43"/>
      <c r="L6" s="7">
        <v>23452</v>
      </c>
      <c r="M6" s="21">
        <v>1359</v>
      </c>
      <c r="N6" s="7">
        <v>3187.2</v>
      </c>
      <c r="O6" s="4">
        <v>106.1</v>
      </c>
    </row>
    <row r="7" spans="1:15" ht="18" customHeight="1">
      <c r="A7" s="43"/>
      <c r="B7" s="43" t="s">
        <v>15</v>
      </c>
      <c r="C7" s="43"/>
      <c r="D7" s="4">
        <v>1940</v>
      </c>
      <c r="E7" s="7">
        <v>279</v>
      </c>
      <c r="F7" s="6">
        <f>E7/D7*100</f>
        <v>14.38144329896907</v>
      </c>
      <c r="G7" s="8"/>
      <c r="H7" s="8"/>
      <c r="I7" s="6"/>
      <c r="J7" s="13"/>
      <c r="K7" s="13"/>
      <c r="L7" s="7">
        <v>1569</v>
      </c>
      <c r="M7" s="21">
        <v>1428</v>
      </c>
      <c r="N7" s="7">
        <v>224</v>
      </c>
      <c r="O7" s="22"/>
    </row>
    <row r="8" spans="1:15" ht="18" customHeight="1">
      <c r="A8" s="43"/>
      <c r="B8" s="51" t="s">
        <v>42</v>
      </c>
      <c r="C8" s="52"/>
      <c r="D8" s="9">
        <v>650</v>
      </c>
      <c r="E8" s="7">
        <v>0</v>
      </c>
      <c r="F8" s="6">
        <f>E8/D8*100</f>
        <v>0</v>
      </c>
      <c r="G8" s="7"/>
      <c r="H8" s="7"/>
      <c r="I8" s="6"/>
      <c r="J8" s="23"/>
      <c r="K8" s="23"/>
      <c r="L8" s="24">
        <v>10399</v>
      </c>
      <c r="M8" s="21">
        <v>66.2</v>
      </c>
      <c r="N8" s="25">
        <v>63.61</v>
      </c>
      <c r="O8" s="4"/>
    </row>
    <row r="9" spans="1:15" ht="18" customHeight="1">
      <c r="A9" s="43"/>
      <c r="B9" s="50" t="s">
        <v>16</v>
      </c>
      <c r="C9" s="50"/>
      <c r="D9" s="10">
        <f>SUM(D5:D8)</f>
        <v>14090</v>
      </c>
      <c r="E9" s="10">
        <f>SUM(E5:E8)</f>
        <v>1279</v>
      </c>
      <c r="F9" s="11">
        <f aca="true" t="shared" si="0" ref="F9:F14">E9/D9*100</f>
        <v>9.07735982966643</v>
      </c>
      <c r="G9" s="12">
        <f>SUM(G5:G8)</f>
        <v>0</v>
      </c>
      <c r="H9" s="12">
        <f>SUM(H5:H8)</f>
        <v>136</v>
      </c>
      <c r="I9" s="12"/>
      <c r="J9" s="10" t="s">
        <v>36</v>
      </c>
      <c r="K9" s="29" t="s">
        <v>41</v>
      </c>
      <c r="L9" s="10">
        <f>SUM(L5:L8)</f>
        <v>44769</v>
      </c>
      <c r="M9" s="26"/>
      <c r="N9" s="10">
        <f>SUM(N5:N8)</f>
        <v>5255.61</v>
      </c>
      <c r="O9" s="4"/>
    </row>
    <row r="10" spans="1:15" ht="18" customHeight="1">
      <c r="A10" s="43" t="s">
        <v>17</v>
      </c>
      <c r="B10" s="43" t="s">
        <v>18</v>
      </c>
      <c r="C10" s="43"/>
      <c r="D10" s="4">
        <v>1300</v>
      </c>
      <c r="E10" s="13">
        <v>115.32</v>
      </c>
      <c r="F10" s="6">
        <f t="shared" si="0"/>
        <v>8.87076923076923</v>
      </c>
      <c r="G10" s="4"/>
      <c r="H10" s="13"/>
      <c r="I10" s="6"/>
      <c r="J10" s="13"/>
      <c r="K10" s="13"/>
      <c r="L10" s="13">
        <v>806</v>
      </c>
      <c r="M10" s="13">
        <v>2605.74</v>
      </c>
      <c r="N10" s="13">
        <v>210.02</v>
      </c>
      <c r="O10" s="4"/>
    </row>
    <row r="11" spans="1:15" ht="18" customHeight="1">
      <c r="A11" s="43"/>
      <c r="B11" s="43" t="s">
        <v>19</v>
      </c>
      <c r="C11" s="43"/>
      <c r="D11" s="4">
        <v>72</v>
      </c>
      <c r="E11" s="6">
        <v>115.6</v>
      </c>
      <c r="F11" s="6">
        <f t="shared" si="0"/>
        <v>160.55555555555554</v>
      </c>
      <c r="G11" s="13">
        <v>22000</v>
      </c>
      <c r="H11" s="13">
        <v>28632</v>
      </c>
      <c r="I11" s="6">
        <f>H11/G11*100</f>
        <v>130.14545454545456</v>
      </c>
      <c r="J11" s="13"/>
      <c r="K11" s="13"/>
      <c r="L11" s="13">
        <v>234</v>
      </c>
      <c r="M11" s="13">
        <v>2549.9</v>
      </c>
      <c r="N11" s="13">
        <v>59.66</v>
      </c>
      <c r="O11" s="4"/>
    </row>
    <row r="12" spans="1:15" ht="18" customHeight="1">
      <c r="A12" s="43" t="s">
        <v>20</v>
      </c>
      <c r="B12" s="43"/>
      <c r="C12" s="43"/>
      <c r="D12" s="4">
        <v>120</v>
      </c>
      <c r="E12" s="14">
        <v>40</v>
      </c>
      <c r="F12" s="6">
        <f t="shared" si="0"/>
        <v>33.33333333333333</v>
      </c>
      <c r="G12" s="4">
        <v>1000</v>
      </c>
      <c r="H12" s="13">
        <v>100</v>
      </c>
      <c r="I12" s="6">
        <f>H12/G12*100</f>
        <v>10</v>
      </c>
      <c r="J12" s="13"/>
      <c r="K12" s="13"/>
      <c r="L12" s="13"/>
      <c r="M12" s="13"/>
      <c r="N12" s="13"/>
      <c r="O12" s="4"/>
    </row>
    <row r="13" spans="1:15" ht="18" customHeight="1">
      <c r="A13" s="43" t="s">
        <v>21</v>
      </c>
      <c r="B13" s="43"/>
      <c r="C13" s="43"/>
      <c r="D13" s="4">
        <v>90</v>
      </c>
      <c r="E13" s="13">
        <v>6.28</v>
      </c>
      <c r="F13" s="6">
        <f t="shared" si="0"/>
        <v>6.977777777777779</v>
      </c>
      <c r="G13" s="4"/>
      <c r="H13" s="13"/>
      <c r="I13" s="6"/>
      <c r="J13" s="13"/>
      <c r="K13" s="13"/>
      <c r="L13" s="13">
        <v>8</v>
      </c>
      <c r="M13" s="13">
        <v>3821.01</v>
      </c>
      <c r="N13" s="13">
        <v>3.05</v>
      </c>
      <c r="O13" s="4"/>
    </row>
    <row r="14" spans="1:15" ht="18" customHeight="1">
      <c r="A14" s="43" t="s">
        <v>22</v>
      </c>
      <c r="B14" s="43"/>
      <c r="C14" s="43"/>
      <c r="D14" s="4">
        <v>65</v>
      </c>
      <c r="E14" s="14">
        <v>5.9</v>
      </c>
      <c r="F14" s="6">
        <f t="shared" si="0"/>
        <v>9.076923076923077</v>
      </c>
      <c r="G14" s="4">
        <v>550</v>
      </c>
      <c r="H14" s="13">
        <v>50</v>
      </c>
      <c r="I14" s="6">
        <f>H14/G14*100</f>
        <v>9.090909090909092</v>
      </c>
      <c r="J14" s="13"/>
      <c r="K14" s="13"/>
      <c r="L14" s="14"/>
      <c r="M14" s="14"/>
      <c r="N14" s="14"/>
      <c r="O14" s="4"/>
    </row>
    <row r="15" spans="1:15" ht="18" customHeight="1">
      <c r="A15" s="43" t="s">
        <v>23</v>
      </c>
      <c r="B15" s="43"/>
      <c r="C15" s="43"/>
      <c r="D15" s="4"/>
      <c r="E15" s="13"/>
      <c r="F15" s="6"/>
      <c r="G15" s="4"/>
      <c r="H15" s="13"/>
      <c r="I15" s="6"/>
      <c r="J15" s="4">
        <v>1100</v>
      </c>
      <c r="K15" s="9">
        <v>0</v>
      </c>
      <c r="L15" s="13"/>
      <c r="M15" s="13"/>
      <c r="N15" s="13"/>
      <c r="O15" s="4"/>
    </row>
    <row r="16" spans="1:228" s="1" customFormat="1" ht="18" customHeight="1">
      <c r="A16" s="50" t="s">
        <v>24</v>
      </c>
      <c r="B16" s="50"/>
      <c r="C16" s="50"/>
      <c r="D16" s="10">
        <f>SUM(D9:D15)</f>
        <v>15737</v>
      </c>
      <c r="E16" s="11">
        <f>SUM(E9:E15)</f>
        <v>1562.1</v>
      </c>
      <c r="F16" s="11">
        <f>E16/D16*100</f>
        <v>9.926288364999682</v>
      </c>
      <c r="G16" s="10">
        <f>SUM(G9:G15)</f>
        <v>23550</v>
      </c>
      <c r="H16" s="10">
        <f>SUM(H9:H15)</f>
        <v>28918</v>
      </c>
      <c r="I16" s="11">
        <f aca="true" t="shared" si="1" ref="I16:I24">H16/G16*100</f>
        <v>122.7940552016985</v>
      </c>
      <c r="J16" s="10" t="s">
        <v>37</v>
      </c>
      <c r="K16" s="29" t="s">
        <v>41</v>
      </c>
      <c r="L16" s="10">
        <f>SUM(L9:L15)</f>
        <v>45817</v>
      </c>
      <c r="M16" s="26"/>
      <c r="N16" s="10">
        <f>SUM(N9:N15)</f>
        <v>5528.34</v>
      </c>
      <c r="O16" s="10">
        <f>N16+O5+O6</f>
        <v>5668.910000000001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7" spans="1:228" s="31" customFormat="1" ht="18" customHeight="1">
      <c r="A17" s="54" t="s">
        <v>43</v>
      </c>
      <c r="B17" s="55"/>
      <c r="C17" s="56"/>
      <c r="D17" s="9">
        <v>40000</v>
      </c>
      <c r="E17" s="14" t="s">
        <v>45</v>
      </c>
      <c r="F17" s="6"/>
      <c r="G17" s="9"/>
      <c r="H17" s="14"/>
      <c r="I17" s="6"/>
      <c r="J17" s="14"/>
      <c r="K17" s="14"/>
      <c r="L17" s="14"/>
      <c r="M17" s="14"/>
      <c r="N17" s="14"/>
      <c r="O17" s="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</row>
    <row r="18" spans="1:15" ht="18" customHeight="1">
      <c r="A18" s="43" t="s">
        <v>25</v>
      </c>
      <c r="B18" s="43"/>
      <c r="C18" s="43"/>
      <c r="D18" s="4"/>
      <c r="E18" s="4"/>
      <c r="F18" s="5"/>
      <c r="G18" s="4">
        <v>2730</v>
      </c>
      <c r="H18" s="13">
        <v>249</v>
      </c>
      <c r="I18" s="6">
        <f t="shared" si="1"/>
        <v>9.12087912087912</v>
      </c>
      <c r="J18" s="13"/>
      <c r="K18" s="13"/>
      <c r="L18" s="13"/>
      <c r="M18" s="13"/>
      <c r="N18" s="13"/>
      <c r="O18" s="4"/>
    </row>
    <row r="19" spans="1:15" ht="18" customHeight="1">
      <c r="A19" s="43" t="s">
        <v>26</v>
      </c>
      <c r="B19" s="43"/>
      <c r="C19" s="43"/>
      <c r="D19" s="4"/>
      <c r="E19" s="4"/>
      <c r="F19" s="5"/>
      <c r="G19" s="4">
        <v>1300</v>
      </c>
      <c r="H19" s="13">
        <v>123</v>
      </c>
      <c r="I19" s="6">
        <f t="shared" si="1"/>
        <v>9.461538461538462</v>
      </c>
      <c r="J19" s="13"/>
      <c r="K19" s="13"/>
      <c r="L19" s="13"/>
      <c r="M19" s="13"/>
      <c r="N19" s="13"/>
      <c r="O19" s="4"/>
    </row>
    <row r="20" spans="1:15" ht="18" customHeight="1">
      <c r="A20" s="43" t="s">
        <v>38</v>
      </c>
      <c r="B20" s="43"/>
      <c r="C20" s="43"/>
      <c r="D20" s="4"/>
      <c r="E20" s="4"/>
      <c r="F20" s="5"/>
      <c r="G20" s="4">
        <v>280</v>
      </c>
      <c r="H20" s="13">
        <v>28</v>
      </c>
      <c r="I20" s="6">
        <f t="shared" si="1"/>
        <v>10</v>
      </c>
      <c r="J20" s="13"/>
      <c r="K20" s="13"/>
      <c r="L20" s="13"/>
      <c r="M20" s="13"/>
      <c r="N20" s="13"/>
      <c r="O20" s="4"/>
    </row>
    <row r="21" spans="1:15" ht="18" customHeight="1">
      <c r="A21" s="43" t="s">
        <v>27</v>
      </c>
      <c r="B21" s="43"/>
      <c r="C21" s="43"/>
      <c r="D21" s="4"/>
      <c r="E21" s="4"/>
      <c r="F21" s="5"/>
      <c r="G21" s="15">
        <v>1</v>
      </c>
      <c r="H21" s="16">
        <v>1</v>
      </c>
      <c r="I21" s="6">
        <f t="shared" si="1"/>
        <v>100</v>
      </c>
      <c r="J21" s="4"/>
      <c r="K21" s="4"/>
      <c r="L21" s="13"/>
      <c r="M21" s="13"/>
      <c r="N21" s="13"/>
      <c r="O21" s="4"/>
    </row>
    <row r="22" spans="1:15" ht="18" customHeight="1">
      <c r="A22" s="43" t="s">
        <v>28</v>
      </c>
      <c r="B22" s="43"/>
      <c r="C22" s="43"/>
      <c r="D22" s="4"/>
      <c r="E22" s="4"/>
      <c r="F22" s="5"/>
      <c r="G22" s="4">
        <v>1400</v>
      </c>
      <c r="H22" s="13">
        <v>130</v>
      </c>
      <c r="I22" s="6">
        <f t="shared" si="1"/>
        <v>9.285714285714286</v>
      </c>
      <c r="J22" s="4"/>
      <c r="K22" s="4"/>
      <c r="L22" s="13"/>
      <c r="M22" s="13"/>
      <c r="N22" s="13"/>
      <c r="O22" s="4"/>
    </row>
    <row r="23" spans="1:15" ht="18" customHeight="1">
      <c r="A23" s="43" t="s">
        <v>29</v>
      </c>
      <c r="B23" s="43" t="s">
        <v>30</v>
      </c>
      <c r="C23" s="43"/>
      <c r="D23" s="4"/>
      <c r="E23" s="4"/>
      <c r="F23" s="5"/>
      <c r="G23" s="4">
        <v>2000</v>
      </c>
      <c r="H23" s="14">
        <v>200</v>
      </c>
      <c r="I23" s="6">
        <f t="shared" si="1"/>
        <v>10</v>
      </c>
      <c r="J23" s="4"/>
      <c r="K23" s="4"/>
      <c r="L23" s="13"/>
      <c r="M23" s="13"/>
      <c r="N23" s="13"/>
      <c r="O23" s="4"/>
    </row>
    <row r="24" spans="1:15" ht="18" customHeight="1">
      <c r="A24" s="43"/>
      <c r="B24" s="59" t="s">
        <v>31</v>
      </c>
      <c r="C24" s="59"/>
      <c r="D24" s="4"/>
      <c r="E24" s="4"/>
      <c r="F24" s="5"/>
      <c r="G24" s="4">
        <v>600</v>
      </c>
      <c r="H24" s="14">
        <v>55</v>
      </c>
      <c r="I24" s="6">
        <f t="shared" si="1"/>
        <v>9.166666666666666</v>
      </c>
      <c r="J24" s="4"/>
      <c r="K24" s="4"/>
      <c r="L24" s="13"/>
      <c r="M24" s="13"/>
      <c r="N24" s="13"/>
      <c r="O24" s="4"/>
    </row>
    <row r="25" spans="2:14" ht="9.75" customHeight="1">
      <c r="B25" s="17"/>
      <c r="C25" s="17"/>
      <c r="E25" s="3"/>
      <c r="G25"/>
      <c r="H25" s="18"/>
      <c r="I25" s="28"/>
      <c r="J25"/>
      <c r="K25"/>
      <c r="L25" s="18"/>
      <c r="M25" s="18"/>
      <c r="N25" s="18"/>
    </row>
    <row r="26" spans="1:228" s="1" customFormat="1" ht="15.75" customHeight="1">
      <c r="A26" s="57" t="s">
        <v>32</v>
      </c>
      <c r="B26" s="57"/>
      <c r="C26" s="57"/>
      <c r="D26" s="57"/>
      <c r="E26" s="57"/>
      <c r="F26" s="58"/>
      <c r="G26" s="57" t="s">
        <v>33</v>
      </c>
      <c r="H26" s="57"/>
      <c r="I26" s="58"/>
      <c r="J26" s="57"/>
      <c r="K26" s="57"/>
      <c r="L26" s="57"/>
      <c r="M26" s="57" t="s">
        <v>34</v>
      </c>
      <c r="N26" s="57"/>
      <c r="O26" s="5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</row>
    <row r="27" spans="1:228" s="1" customFormat="1" ht="9.75" customHeight="1">
      <c r="A27" s="19"/>
      <c r="B27" s="19"/>
      <c r="C27" s="19"/>
      <c r="D27" s="19"/>
      <c r="E27" s="19"/>
      <c r="F27" s="20"/>
      <c r="G27" s="19"/>
      <c r="H27" s="19"/>
      <c r="I27" s="20"/>
      <c r="J27" s="19"/>
      <c r="K27" s="19"/>
      <c r="L27" s="19"/>
      <c r="M27" s="19"/>
      <c r="N27" s="19"/>
      <c r="O27" s="19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</row>
    <row r="28" spans="1:228" s="1" customFormat="1" ht="16.5" customHeight="1">
      <c r="A28" s="57" t="s">
        <v>35</v>
      </c>
      <c r="B28" s="57"/>
      <c r="C28" s="57"/>
      <c r="D28" s="57"/>
      <c r="E28" s="57"/>
      <c r="F28" s="58"/>
      <c r="G28" s="57"/>
      <c r="H28" s="57"/>
      <c r="I28" s="58"/>
      <c r="J28" s="57"/>
      <c r="K28" s="57"/>
      <c r="L28" s="57"/>
      <c r="M28" s="57"/>
      <c r="N28" s="57"/>
      <c r="O28" s="5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</row>
  </sheetData>
  <sheetProtection/>
  <mergeCells count="42">
    <mergeCell ref="A26:F26"/>
    <mergeCell ref="G26:L26"/>
    <mergeCell ref="M26:O26"/>
    <mergeCell ref="A28:O28"/>
    <mergeCell ref="A21:C21"/>
    <mergeCell ref="A22:C22"/>
    <mergeCell ref="A23:A24"/>
    <mergeCell ref="B23:C23"/>
    <mergeCell ref="B24:C24"/>
    <mergeCell ref="A17:C17"/>
    <mergeCell ref="A18:C18"/>
    <mergeCell ref="A19:C19"/>
    <mergeCell ref="A20:C20"/>
    <mergeCell ref="A13:C13"/>
    <mergeCell ref="A14:C14"/>
    <mergeCell ref="A15:C15"/>
    <mergeCell ref="A16:C16"/>
    <mergeCell ref="A10:A11"/>
    <mergeCell ref="B10:C10"/>
    <mergeCell ref="B11:C11"/>
    <mergeCell ref="A12:C12"/>
    <mergeCell ref="J5:J6"/>
    <mergeCell ref="K5:K6"/>
    <mergeCell ref="B7:C7"/>
    <mergeCell ref="F5:F6"/>
    <mergeCell ref="G5:G6"/>
    <mergeCell ref="H5:H6"/>
    <mergeCell ref="I5:I6"/>
    <mergeCell ref="A5:A9"/>
    <mergeCell ref="B5:B6"/>
    <mergeCell ref="D5:D6"/>
    <mergeCell ref="E5:E6"/>
    <mergeCell ref="B9:C9"/>
    <mergeCell ref="B8:C8"/>
    <mergeCell ref="A1:O1"/>
    <mergeCell ref="N2:O2"/>
    <mergeCell ref="A3:C4"/>
    <mergeCell ref="D3:F3"/>
    <mergeCell ref="G3:I3"/>
    <mergeCell ref="J3:K3"/>
    <mergeCell ref="L3:N3"/>
    <mergeCell ref="O3:O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28"/>
  <sheetViews>
    <sheetView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7.25390625" style="2" customWidth="1"/>
    <col min="2" max="3" width="9.00390625" style="2" customWidth="1"/>
    <col min="4" max="4" width="8.125" style="2" customWidth="1"/>
    <col min="5" max="5" width="10.375" style="2" bestFit="1" customWidth="1"/>
    <col min="6" max="6" width="9.50390625" style="3" customWidth="1"/>
    <col min="7" max="7" width="9.00390625" style="2" customWidth="1"/>
    <col min="8" max="8" width="7.375" style="2" customWidth="1"/>
    <col min="9" max="9" width="8.25390625" style="3" customWidth="1"/>
    <col min="10" max="10" width="7.125" style="2" customWidth="1"/>
    <col min="11" max="11" width="8.75390625" style="2" customWidth="1"/>
    <col min="12" max="12" width="7.625" style="2" customWidth="1"/>
    <col min="13" max="13" width="11.625" style="2" customWidth="1"/>
    <col min="14" max="14" width="9.125" style="2" customWidth="1"/>
    <col min="15" max="15" width="8.75390625" style="2" customWidth="1"/>
    <col min="16" max="228" width="9.00390625" style="2" customWidth="1"/>
  </cols>
  <sheetData>
    <row r="1" spans="1:15" ht="30.75" customHeight="1">
      <c r="A1" s="40" t="s">
        <v>46</v>
      </c>
      <c r="B1" s="40"/>
      <c r="C1" s="40"/>
      <c r="D1" s="40"/>
      <c r="E1" s="40"/>
      <c r="F1" s="41"/>
      <c r="G1" s="40"/>
      <c r="H1" s="40"/>
      <c r="I1" s="41"/>
      <c r="J1" s="40"/>
      <c r="K1" s="40"/>
      <c r="L1" s="40"/>
      <c r="M1" s="40"/>
      <c r="N1" s="40"/>
      <c r="O1" s="40"/>
    </row>
    <row r="2" spans="14:15" ht="13.5" customHeight="1">
      <c r="N2" s="42" t="s">
        <v>0</v>
      </c>
      <c r="O2" s="42"/>
    </row>
    <row r="3" spans="1:15" ht="18" customHeight="1">
      <c r="A3" s="43" t="s">
        <v>1</v>
      </c>
      <c r="B3" s="43"/>
      <c r="C3" s="43"/>
      <c r="D3" s="43" t="s">
        <v>2</v>
      </c>
      <c r="E3" s="43"/>
      <c r="F3" s="44"/>
      <c r="G3" s="43" t="s">
        <v>3</v>
      </c>
      <c r="H3" s="43"/>
      <c r="I3" s="44"/>
      <c r="J3" s="43" t="s">
        <v>4</v>
      </c>
      <c r="K3" s="43"/>
      <c r="L3" s="43" t="s">
        <v>47</v>
      </c>
      <c r="M3" s="43"/>
      <c r="N3" s="43"/>
      <c r="O3" s="45" t="s">
        <v>39</v>
      </c>
    </row>
    <row r="4" spans="1:15" ht="18" customHeight="1">
      <c r="A4" s="43"/>
      <c r="B4" s="43"/>
      <c r="C4" s="43"/>
      <c r="D4" s="4" t="s">
        <v>5</v>
      </c>
      <c r="E4" s="4" t="s">
        <v>6</v>
      </c>
      <c r="F4" s="5" t="s">
        <v>7</v>
      </c>
      <c r="G4" s="4" t="s">
        <v>5</v>
      </c>
      <c r="H4" s="4" t="s">
        <v>6</v>
      </c>
      <c r="I4" s="5" t="s">
        <v>7</v>
      </c>
      <c r="J4" s="4" t="s">
        <v>5</v>
      </c>
      <c r="K4" s="4" t="s">
        <v>6</v>
      </c>
      <c r="L4" s="4" t="s">
        <v>8</v>
      </c>
      <c r="M4" s="4" t="s">
        <v>9</v>
      </c>
      <c r="N4" s="4" t="s">
        <v>10</v>
      </c>
      <c r="O4" s="46"/>
    </row>
    <row r="5" spans="1:15" ht="18" customHeight="1">
      <c r="A5" s="43" t="s">
        <v>11</v>
      </c>
      <c r="B5" s="43" t="s">
        <v>12</v>
      </c>
      <c r="C5" s="4" t="s">
        <v>13</v>
      </c>
      <c r="D5" s="43">
        <v>11500</v>
      </c>
      <c r="E5" s="48">
        <v>1400</v>
      </c>
      <c r="F5" s="47">
        <f>E5/D5*100</f>
        <v>12.173913043478262</v>
      </c>
      <c r="G5" s="48">
        <v>0</v>
      </c>
      <c r="H5" s="48">
        <v>175</v>
      </c>
      <c r="I5" s="47"/>
      <c r="J5" s="43" t="s">
        <v>36</v>
      </c>
      <c r="K5" s="43" t="s">
        <v>41</v>
      </c>
      <c r="L5" s="7">
        <v>9368</v>
      </c>
      <c r="M5" s="21">
        <v>1889</v>
      </c>
      <c r="N5" s="7">
        <v>3539.6</v>
      </c>
      <c r="O5" s="4">
        <v>34.47</v>
      </c>
    </row>
    <row r="6" spans="1:15" ht="18" customHeight="1">
      <c r="A6" s="43"/>
      <c r="B6" s="43"/>
      <c r="C6" s="4" t="s">
        <v>14</v>
      </c>
      <c r="D6" s="43"/>
      <c r="E6" s="49"/>
      <c r="F6" s="53"/>
      <c r="G6" s="49"/>
      <c r="H6" s="49"/>
      <c r="I6" s="47"/>
      <c r="J6" s="43"/>
      <c r="K6" s="43"/>
      <c r="L6" s="7">
        <v>23508</v>
      </c>
      <c r="M6" s="21">
        <v>1349</v>
      </c>
      <c r="N6" s="7">
        <v>6340.6</v>
      </c>
      <c r="O6" s="4">
        <v>145</v>
      </c>
    </row>
    <row r="7" spans="1:15" ht="18" customHeight="1">
      <c r="A7" s="43"/>
      <c r="B7" s="43" t="s">
        <v>15</v>
      </c>
      <c r="C7" s="43"/>
      <c r="D7" s="4">
        <v>1940</v>
      </c>
      <c r="E7" s="7">
        <v>289</v>
      </c>
      <c r="F7" s="6">
        <f>E7/D7*100</f>
        <v>14.896907216494846</v>
      </c>
      <c r="G7" s="8"/>
      <c r="H7" s="8"/>
      <c r="I7" s="6"/>
      <c r="J7" s="13"/>
      <c r="K7" s="13"/>
      <c r="L7" s="7">
        <v>1569</v>
      </c>
      <c r="M7" s="21">
        <v>1453</v>
      </c>
      <c r="N7" s="7">
        <v>456</v>
      </c>
      <c r="O7" s="22"/>
    </row>
    <row r="8" spans="1:15" ht="18" customHeight="1">
      <c r="A8" s="43"/>
      <c r="B8" s="51" t="s">
        <v>42</v>
      </c>
      <c r="C8" s="52"/>
      <c r="D8" s="9">
        <v>650</v>
      </c>
      <c r="E8" s="7">
        <v>0</v>
      </c>
      <c r="F8" s="6">
        <f>E8/D8*100</f>
        <v>0</v>
      </c>
      <c r="G8" s="7"/>
      <c r="H8" s="7"/>
      <c r="I8" s="6"/>
      <c r="J8" s="23"/>
      <c r="K8" s="23"/>
      <c r="L8" s="24">
        <v>10500</v>
      </c>
      <c r="M8" s="21">
        <v>62.91</v>
      </c>
      <c r="N8" s="25">
        <v>132.11</v>
      </c>
      <c r="O8" s="4"/>
    </row>
    <row r="9" spans="1:15" ht="18" customHeight="1">
      <c r="A9" s="43"/>
      <c r="B9" s="50" t="s">
        <v>16</v>
      </c>
      <c r="C9" s="50"/>
      <c r="D9" s="10">
        <f>SUM(D5:D8)</f>
        <v>14090</v>
      </c>
      <c r="E9" s="10">
        <f>SUM(E5:E8)</f>
        <v>1689</v>
      </c>
      <c r="F9" s="11">
        <f aca="true" t="shared" si="0" ref="F9:F14">E9/D9*100</f>
        <v>11.987224982256919</v>
      </c>
      <c r="G9" s="12">
        <f>SUM(G5:G8)</f>
        <v>0</v>
      </c>
      <c r="H9" s="12">
        <f>SUM(H5:H8)</f>
        <v>175</v>
      </c>
      <c r="I9" s="12"/>
      <c r="J9" s="10" t="s">
        <v>36</v>
      </c>
      <c r="K9" s="29" t="s">
        <v>41</v>
      </c>
      <c r="L9" s="10">
        <f>SUM(L5:L8)</f>
        <v>44945</v>
      </c>
      <c r="M9" s="26"/>
      <c r="N9" s="10">
        <f>SUM(N5:N8)</f>
        <v>10468.310000000001</v>
      </c>
      <c r="O9" s="4"/>
    </row>
    <row r="10" spans="1:15" ht="18" customHeight="1">
      <c r="A10" s="43" t="s">
        <v>17</v>
      </c>
      <c r="B10" s="43" t="s">
        <v>18</v>
      </c>
      <c r="C10" s="43"/>
      <c r="D10" s="4">
        <v>1300</v>
      </c>
      <c r="E10" s="13">
        <v>252</v>
      </c>
      <c r="F10" s="6">
        <f t="shared" si="0"/>
        <v>19.384615384615383</v>
      </c>
      <c r="G10" s="4"/>
      <c r="H10" s="13"/>
      <c r="I10" s="6"/>
      <c r="J10" s="13"/>
      <c r="K10" s="13"/>
      <c r="L10" s="13">
        <v>1369</v>
      </c>
      <c r="M10" s="13">
        <v>2240.51</v>
      </c>
      <c r="N10" s="13">
        <v>306.72</v>
      </c>
      <c r="O10" s="4"/>
    </row>
    <row r="11" spans="1:15" ht="18" customHeight="1">
      <c r="A11" s="43"/>
      <c r="B11" s="43" t="s">
        <v>19</v>
      </c>
      <c r="C11" s="43"/>
      <c r="D11" s="4">
        <v>72</v>
      </c>
      <c r="E11" s="6">
        <v>115.6</v>
      </c>
      <c r="F11" s="6">
        <f t="shared" si="0"/>
        <v>160.55555555555554</v>
      </c>
      <c r="G11" s="13">
        <v>22000</v>
      </c>
      <c r="H11" s="13">
        <v>28632</v>
      </c>
      <c r="I11" s="6">
        <f>H11/G11*100</f>
        <v>130.14545454545456</v>
      </c>
      <c r="J11" s="13"/>
      <c r="K11" s="13"/>
      <c r="L11" s="13">
        <v>386</v>
      </c>
      <c r="M11" s="13">
        <v>2809.85</v>
      </c>
      <c r="N11" s="13">
        <v>108.46</v>
      </c>
      <c r="O11" s="4"/>
    </row>
    <row r="12" spans="1:15" ht="18" customHeight="1">
      <c r="A12" s="43" t="s">
        <v>20</v>
      </c>
      <c r="B12" s="43"/>
      <c r="C12" s="43"/>
      <c r="D12" s="4">
        <v>120</v>
      </c>
      <c r="E12" s="14">
        <v>40</v>
      </c>
      <c r="F12" s="6">
        <f t="shared" si="0"/>
        <v>33.33333333333333</v>
      </c>
      <c r="G12" s="4">
        <v>1000</v>
      </c>
      <c r="H12" s="13">
        <v>100</v>
      </c>
      <c r="I12" s="6">
        <f>H12/G12*100</f>
        <v>10</v>
      </c>
      <c r="J12" s="13"/>
      <c r="K12" s="13"/>
      <c r="L12" s="13"/>
      <c r="M12" s="13"/>
      <c r="N12" s="13"/>
      <c r="O12" s="4"/>
    </row>
    <row r="13" spans="1:15" ht="18" customHeight="1">
      <c r="A13" s="43" t="s">
        <v>21</v>
      </c>
      <c r="B13" s="43"/>
      <c r="C13" s="43"/>
      <c r="D13" s="4">
        <v>90</v>
      </c>
      <c r="E13" s="13">
        <v>11</v>
      </c>
      <c r="F13" s="6">
        <f t="shared" si="0"/>
        <v>12.222222222222221</v>
      </c>
      <c r="G13" s="4"/>
      <c r="H13" s="13"/>
      <c r="I13" s="6"/>
      <c r="J13" s="13"/>
      <c r="K13" s="13"/>
      <c r="L13" s="13">
        <v>18</v>
      </c>
      <c r="M13" s="13">
        <v>3623.94</v>
      </c>
      <c r="N13" s="13">
        <v>6.52</v>
      </c>
      <c r="O13" s="4"/>
    </row>
    <row r="14" spans="1:15" ht="18" customHeight="1">
      <c r="A14" s="43" t="s">
        <v>22</v>
      </c>
      <c r="B14" s="43"/>
      <c r="C14" s="43"/>
      <c r="D14" s="4">
        <v>65</v>
      </c>
      <c r="E14" s="14">
        <v>16.5</v>
      </c>
      <c r="F14" s="6">
        <f t="shared" si="0"/>
        <v>25.384615384615383</v>
      </c>
      <c r="G14" s="4">
        <v>550</v>
      </c>
      <c r="H14" s="13">
        <v>56</v>
      </c>
      <c r="I14" s="6">
        <f>H14/G14*100</f>
        <v>10.181818181818182</v>
      </c>
      <c r="J14" s="13"/>
      <c r="K14" s="13"/>
      <c r="L14" s="14"/>
      <c r="M14" s="14"/>
      <c r="N14" s="14"/>
      <c r="O14" s="4"/>
    </row>
    <row r="15" spans="1:15" ht="18" customHeight="1">
      <c r="A15" s="43" t="s">
        <v>23</v>
      </c>
      <c r="B15" s="43"/>
      <c r="C15" s="43"/>
      <c r="D15" s="4"/>
      <c r="E15" s="13"/>
      <c r="F15" s="6"/>
      <c r="G15" s="4"/>
      <c r="H15" s="13"/>
      <c r="I15" s="6"/>
      <c r="J15" s="4">
        <v>1100</v>
      </c>
      <c r="K15" s="9">
        <v>920</v>
      </c>
      <c r="L15" s="13"/>
      <c r="M15" s="13"/>
      <c r="N15" s="13"/>
      <c r="O15" s="4"/>
    </row>
    <row r="16" spans="1:228" s="1" customFormat="1" ht="18" customHeight="1">
      <c r="A16" s="50" t="s">
        <v>24</v>
      </c>
      <c r="B16" s="50"/>
      <c r="C16" s="50"/>
      <c r="D16" s="10">
        <f>SUM(D9:D15)</f>
        <v>15737</v>
      </c>
      <c r="E16" s="11">
        <f>SUM(E9:E15)</f>
        <v>2124.1</v>
      </c>
      <c r="F16" s="11">
        <f>E16/D16*100</f>
        <v>13.497489991739211</v>
      </c>
      <c r="G16" s="10">
        <f>SUM(G9:G15)</f>
        <v>23550</v>
      </c>
      <c r="H16" s="10">
        <f>SUM(H9:H15)</f>
        <v>28963</v>
      </c>
      <c r="I16" s="11">
        <f aca="true" t="shared" si="1" ref="I16:I24">H16/G16*100</f>
        <v>122.98513800424628</v>
      </c>
      <c r="J16" s="10" t="s">
        <v>37</v>
      </c>
      <c r="K16" s="29" t="s">
        <v>48</v>
      </c>
      <c r="L16" s="10">
        <f>SUM(L9:L15)</f>
        <v>46718</v>
      </c>
      <c r="M16" s="26"/>
      <c r="N16" s="10">
        <f>SUM(N9:N15)</f>
        <v>10890.01</v>
      </c>
      <c r="O16" s="10">
        <f>N16+O5+O6</f>
        <v>11069.48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7" spans="1:228" s="31" customFormat="1" ht="18" customHeight="1">
      <c r="A17" s="54" t="s">
        <v>43</v>
      </c>
      <c r="B17" s="55"/>
      <c r="C17" s="56"/>
      <c r="D17" s="9">
        <v>40000</v>
      </c>
      <c r="E17" s="14" t="s">
        <v>45</v>
      </c>
      <c r="F17" s="6"/>
      <c r="G17" s="9"/>
      <c r="H17" s="14"/>
      <c r="I17" s="6"/>
      <c r="J17" s="14"/>
      <c r="K17" s="14"/>
      <c r="L17" s="14"/>
      <c r="M17" s="14"/>
      <c r="N17" s="14"/>
      <c r="O17" s="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</row>
    <row r="18" spans="1:15" ht="18" customHeight="1">
      <c r="A18" s="43" t="s">
        <v>25</v>
      </c>
      <c r="B18" s="43"/>
      <c r="C18" s="43"/>
      <c r="D18" s="4"/>
      <c r="E18" s="4"/>
      <c r="F18" s="5"/>
      <c r="G18" s="4">
        <v>2730</v>
      </c>
      <c r="H18" s="13">
        <v>265</v>
      </c>
      <c r="I18" s="6">
        <f t="shared" si="1"/>
        <v>9.706959706959708</v>
      </c>
      <c r="J18" s="13"/>
      <c r="K18" s="13"/>
      <c r="L18" s="13"/>
      <c r="M18" s="13"/>
      <c r="N18" s="13"/>
      <c r="O18" s="4"/>
    </row>
    <row r="19" spans="1:15" ht="18" customHeight="1">
      <c r="A19" s="43" t="s">
        <v>26</v>
      </c>
      <c r="B19" s="43"/>
      <c r="C19" s="43"/>
      <c r="D19" s="4"/>
      <c r="E19" s="4"/>
      <c r="F19" s="5"/>
      <c r="G19" s="4">
        <v>1300</v>
      </c>
      <c r="H19" s="13">
        <v>158</v>
      </c>
      <c r="I19" s="6">
        <f t="shared" si="1"/>
        <v>12.153846153846153</v>
      </c>
      <c r="J19" s="13"/>
      <c r="K19" s="13"/>
      <c r="L19" s="13"/>
      <c r="M19" s="13"/>
      <c r="N19" s="13"/>
      <c r="O19" s="4"/>
    </row>
    <row r="20" spans="1:15" ht="18" customHeight="1">
      <c r="A20" s="43" t="s">
        <v>38</v>
      </c>
      <c r="B20" s="43"/>
      <c r="C20" s="43"/>
      <c r="D20" s="4"/>
      <c r="E20" s="4"/>
      <c r="F20" s="5"/>
      <c r="G20" s="4">
        <v>280</v>
      </c>
      <c r="H20" s="13">
        <v>65</v>
      </c>
      <c r="I20" s="6">
        <f t="shared" si="1"/>
        <v>23.214285714285715</v>
      </c>
      <c r="J20" s="13"/>
      <c r="K20" s="13"/>
      <c r="L20" s="13"/>
      <c r="M20" s="13"/>
      <c r="N20" s="13"/>
      <c r="O20" s="4"/>
    </row>
    <row r="21" spans="1:15" ht="18" customHeight="1">
      <c r="A21" s="43" t="s">
        <v>27</v>
      </c>
      <c r="B21" s="43"/>
      <c r="C21" s="43"/>
      <c r="D21" s="4"/>
      <c r="E21" s="4"/>
      <c r="F21" s="5"/>
      <c r="G21" s="15">
        <v>1</v>
      </c>
      <c r="H21" s="16">
        <v>1</v>
      </c>
      <c r="I21" s="6">
        <f t="shared" si="1"/>
        <v>100</v>
      </c>
      <c r="J21" s="4"/>
      <c r="K21" s="4"/>
      <c r="L21" s="13"/>
      <c r="M21" s="13"/>
      <c r="N21" s="13"/>
      <c r="O21" s="4"/>
    </row>
    <row r="22" spans="1:15" ht="18" customHeight="1">
      <c r="A22" s="43" t="s">
        <v>28</v>
      </c>
      <c r="B22" s="43"/>
      <c r="C22" s="43"/>
      <c r="D22" s="4"/>
      <c r="E22" s="4"/>
      <c r="F22" s="5"/>
      <c r="G22" s="4">
        <v>1400</v>
      </c>
      <c r="H22" s="13">
        <v>608</v>
      </c>
      <c r="I22" s="6">
        <f t="shared" si="1"/>
        <v>43.42857142857143</v>
      </c>
      <c r="J22" s="4"/>
      <c r="K22" s="4"/>
      <c r="L22" s="13"/>
      <c r="M22" s="13"/>
      <c r="N22" s="13"/>
      <c r="O22" s="4"/>
    </row>
    <row r="23" spans="1:15" ht="18" customHeight="1">
      <c r="A23" s="43" t="s">
        <v>29</v>
      </c>
      <c r="B23" s="43" t="s">
        <v>30</v>
      </c>
      <c r="C23" s="43"/>
      <c r="D23" s="4"/>
      <c r="E23" s="4"/>
      <c r="F23" s="5"/>
      <c r="G23" s="4">
        <v>2000</v>
      </c>
      <c r="H23" s="14">
        <v>370</v>
      </c>
      <c r="I23" s="6">
        <f t="shared" si="1"/>
        <v>18.5</v>
      </c>
      <c r="J23" s="4"/>
      <c r="K23" s="4"/>
      <c r="L23" s="13"/>
      <c r="M23" s="13"/>
      <c r="N23" s="13"/>
      <c r="O23" s="4"/>
    </row>
    <row r="24" spans="1:15" ht="18" customHeight="1">
      <c r="A24" s="43"/>
      <c r="B24" s="59" t="s">
        <v>31</v>
      </c>
      <c r="C24" s="59"/>
      <c r="D24" s="4"/>
      <c r="E24" s="4"/>
      <c r="F24" s="5"/>
      <c r="G24" s="4">
        <v>600</v>
      </c>
      <c r="H24" s="14">
        <v>110</v>
      </c>
      <c r="I24" s="6">
        <f t="shared" si="1"/>
        <v>18.333333333333332</v>
      </c>
      <c r="J24" s="4"/>
      <c r="K24" s="4"/>
      <c r="L24" s="13"/>
      <c r="M24" s="13"/>
      <c r="N24" s="13"/>
      <c r="O24" s="4"/>
    </row>
    <row r="25" spans="2:14" ht="9.75" customHeight="1">
      <c r="B25" s="17"/>
      <c r="C25" s="17"/>
      <c r="E25" s="3"/>
      <c r="G25"/>
      <c r="H25" s="18"/>
      <c r="I25" s="28"/>
      <c r="J25"/>
      <c r="K25"/>
      <c r="L25" s="18"/>
      <c r="M25" s="18"/>
      <c r="N25" s="18"/>
    </row>
    <row r="26" spans="1:228" s="1" customFormat="1" ht="15.75" customHeight="1">
      <c r="A26" s="57" t="s">
        <v>32</v>
      </c>
      <c r="B26" s="57"/>
      <c r="C26" s="57"/>
      <c r="D26" s="57"/>
      <c r="E26" s="57"/>
      <c r="F26" s="58"/>
      <c r="G26" s="57" t="s">
        <v>33</v>
      </c>
      <c r="H26" s="57"/>
      <c r="I26" s="58"/>
      <c r="J26" s="57"/>
      <c r="K26" s="57"/>
      <c r="L26" s="57"/>
      <c r="M26" s="57" t="s">
        <v>34</v>
      </c>
      <c r="N26" s="57"/>
      <c r="O26" s="5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</row>
    <row r="27" spans="1:228" s="1" customFormat="1" ht="9.75" customHeight="1">
      <c r="A27" s="19"/>
      <c r="B27" s="19"/>
      <c r="C27" s="19"/>
      <c r="D27" s="19"/>
      <c r="E27" s="19"/>
      <c r="F27" s="20"/>
      <c r="G27" s="19"/>
      <c r="H27" s="19"/>
      <c r="I27" s="20"/>
      <c r="J27" s="19"/>
      <c r="K27" s="19"/>
      <c r="L27" s="19"/>
      <c r="M27" s="19"/>
      <c r="N27" s="19"/>
      <c r="O27" s="19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</row>
    <row r="28" spans="1:228" s="1" customFormat="1" ht="16.5" customHeight="1">
      <c r="A28" s="57" t="s">
        <v>35</v>
      </c>
      <c r="B28" s="57"/>
      <c r="C28" s="57"/>
      <c r="D28" s="57"/>
      <c r="E28" s="57"/>
      <c r="F28" s="58"/>
      <c r="G28" s="57"/>
      <c r="H28" s="57"/>
      <c r="I28" s="58"/>
      <c r="J28" s="57"/>
      <c r="K28" s="57"/>
      <c r="L28" s="57"/>
      <c r="M28" s="57"/>
      <c r="N28" s="57"/>
      <c r="O28" s="5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</row>
  </sheetData>
  <sheetProtection/>
  <mergeCells count="42">
    <mergeCell ref="A26:F26"/>
    <mergeCell ref="G26:L26"/>
    <mergeCell ref="M26:O26"/>
    <mergeCell ref="A28:O28"/>
    <mergeCell ref="A21:C21"/>
    <mergeCell ref="A22:C22"/>
    <mergeCell ref="A23:A24"/>
    <mergeCell ref="B23:C23"/>
    <mergeCell ref="B24:C24"/>
    <mergeCell ref="A17:C17"/>
    <mergeCell ref="A18:C18"/>
    <mergeCell ref="A19:C19"/>
    <mergeCell ref="A20:C20"/>
    <mergeCell ref="A13:C13"/>
    <mergeCell ref="A14:C14"/>
    <mergeCell ref="A15:C15"/>
    <mergeCell ref="A16:C16"/>
    <mergeCell ref="A10:A11"/>
    <mergeCell ref="B10:C10"/>
    <mergeCell ref="B11:C11"/>
    <mergeCell ref="A12:C12"/>
    <mergeCell ref="J5:J6"/>
    <mergeCell ref="K5:K6"/>
    <mergeCell ref="B7:C7"/>
    <mergeCell ref="B8:C8"/>
    <mergeCell ref="F5:F6"/>
    <mergeCell ref="G5:G6"/>
    <mergeCell ref="H5:H6"/>
    <mergeCell ref="I5:I6"/>
    <mergeCell ref="A5:A9"/>
    <mergeCell ref="B5:B6"/>
    <mergeCell ref="D5:D6"/>
    <mergeCell ref="E5:E6"/>
    <mergeCell ref="B9:C9"/>
    <mergeCell ref="A1:O1"/>
    <mergeCell ref="N2:O2"/>
    <mergeCell ref="A3:C4"/>
    <mergeCell ref="D3:F3"/>
    <mergeCell ref="G3:I3"/>
    <mergeCell ref="J3:K3"/>
    <mergeCell ref="L3:N3"/>
    <mergeCell ref="O3:O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T28"/>
  <sheetViews>
    <sheetView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7.25390625" style="2" customWidth="1"/>
    <col min="2" max="3" width="9.00390625" style="2" customWidth="1"/>
    <col min="4" max="4" width="8.125" style="2" customWidth="1"/>
    <col min="5" max="5" width="10.375" style="2" bestFit="1" customWidth="1"/>
    <col min="6" max="6" width="9.50390625" style="3" customWidth="1"/>
    <col min="7" max="7" width="9.00390625" style="2" customWidth="1"/>
    <col min="8" max="8" width="7.375" style="2" customWidth="1"/>
    <col min="9" max="9" width="8.25390625" style="3" customWidth="1"/>
    <col min="10" max="10" width="7.125" style="2" customWidth="1"/>
    <col min="11" max="11" width="8.75390625" style="2" customWidth="1"/>
    <col min="12" max="12" width="7.625" style="2" customWidth="1"/>
    <col min="13" max="13" width="11.625" style="2" customWidth="1"/>
    <col min="14" max="14" width="9.125" style="2" customWidth="1"/>
    <col min="15" max="15" width="8.75390625" style="2" customWidth="1"/>
    <col min="16" max="228" width="9.00390625" style="2" customWidth="1"/>
  </cols>
  <sheetData>
    <row r="1" spans="1:15" ht="30.75" customHeight="1">
      <c r="A1" s="40" t="s">
        <v>49</v>
      </c>
      <c r="B1" s="40"/>
      <c r="C1" s="40"/>
      <c r="D1" s="40"/>
      <c r="E1" s="40"/>
      <c r="F1" s="41"/>
      <c r="G1" s="40"/>
      <c r="H1" s="40"/>
      <c r="I1" s="41"/>
      <c r="J1" s="40"/>
      <c r="K1" s="40"/>
      <c r="L1" s="40"/>
      <c r="M1" s="40"/>
      <c r="N1" s="40"/>
      <c r="O1" s="40"/>
    </row>
    <row r="2" spans="14:15" ht="13.5" customHeight="1">
      <c r="N2" s="42" t="s">
        <v>0</v>
      </c>
      <c r="O2" s="42"/>
    </row>
    <row r="3" spans="1:15" ht="18" customHeight="1">
      <c r="A3" s="43" t="s">
        <v>1</v>
      </c>
      <c r="B3" s="43"/>
      <c r="C3" s="43"/>
      <c r="D3" s="43" t="s">
        <v>2</v>
      </c>
      <c r="E3" s="43"/>
      <c r="F3" s="44"/>
      <c r="G3" s="43" t="s">
        <v>3</v>
      </c>
      <c r="H3" s="43"/>
      <c r="I3" s="44"/>
      <c r="J3" s="43" t="s">
        <v>4</v>
      </c>
      <c r="K3" s="43"/>
      <c r="L3" s="43" t="s">
        <v>50</v>
      </c>
      <c r="M3" s="43"/>
      <c r="N3" s="43"/>
      <c r="O3" s="45" t="s">
        <v>39</v>
      </c>
    </row>
    <row r="4" spans="1:15" ht="18" customHeight="1">
      <c r="A4" s="43"/>
      <c r="B4" s="43"/>
      <c r="C4" s="43"/>
      <c r="D4" s="4" t="s">
        <v>5</v>
      </c>
      <c r="E4" s="4" t="s">
        <v>6</v>
      </c>
      <c r="F4" s="5" t="s">
        <v>7</v>
      </c>
      <c r="G4" s="4" t="s">
        <v>5</v>
      </c>
      <c r="H4" s="4" t="s">
        <v>6</v>
      </c>
      <c r="I4" s="5" t="s">
        <v>7</v>
      </c>
      <c r="J4" s="4" t="s">
        <v>5</v>
      </c>
      <c r="K4" s="4" t="s">
        <v>6</v>
      </c>
      <c r="L4" s="4" t="s">
        <v>8</v>
      </c>
      <c r="M4" s="4" t="s">
        <v>9</v>
      </c>
      <c r="N4" s="4" t="s">
        <v>10</v>
      </c>
      <c r="O4" s="46"/>
    </row>
    <row r="5" spans="1:15" ht="18" customHeight="1">
      <c r="A5" s="43" t="s">
        <v>11</v>
      </c>
      <c r="B5" s="43" t="s">
        <v>12</v>
      </c>
      <c r="C5" s="4" t="s">
        <v>13</v>
      </c>
      <c r="D5" s="43">
        <v>11500</v>
      </c>
      <c r="E5" s="48">
        <v>2030</v>
      </c>
      <c r="F5" s="47">
        <f>E5/D5*100</f>
        <v>17.652173913043477</v>
      </c>
      <c r="G5" s="48">
        <v>0</v>
      </c>
      <c r="H5" s="48">
        <v>247</v>
      </c>
      <c r="I5" s="47"/>
      <c r="J5" s="43" t="s">
        <v>36</v>
      </c>
      <c r="K5" s="43" t="s">
        <v>41</v>
      </c>
      <c r="L5" s="7">
        <v>9358</v>
      </c>
      <c r="M5" s="21">
        <v>1889</v>
      </c>
      <c r="N5" s="7">
        <v>5331.4</v>
      </c>
      <c r="O5" s="4">
        <v>64.87</v>
      </c>
    </row>
    <row r="6" spans="1:15" ht="18" customHeight="1">
      <c r="A6" s="43"/>
      <c r="B6" s="43"/>
      <c r="C6" s="4" t="s">
        <v>14</v>
      </c>
      <c r="D6" s="43"/>
      <c r="E6" s="49"/>
      <c r="F6" s="53"/>
      <c r="G6" s="49"/>
      <c r="H6" s="49"/>
      <c r="I6" s="47"/>
      <c r="J6" s="43"/>
      <c r="K6" s="43"/>
      <c r="L6" s="7">
        <v>23534</v>
      </c>
      <c r="M6" s="21">
        <v>1347</v>
      </c>
      <c r="N6" s="7">
        <v>9506.7</v>
      </c>
      <c r="O6" s="4">
        <v>187</v>
      </c>
    </row>
    <row r="7" spans="1:15" ht="18" customHeight="1">
      <c r="A7" s="43"/>
      <c r="B7" s="43" t="s">
        <v>15</v>
      </c>
      <c r="C7" s="43"/>
      <c r="D7" s="4">
        <v>1940</v>
      </c>
      <c r="E7" s="7">
        <v>512</v>
      </c>
      <c r="F7" s="6">
        <f>E7/D7*100</f>
        <v>26.39175257731959</v>
      </c>
      <c r="G7" s="8"/>
      <c r="H7" s="8"/>
      <c r="I7" s="6"/>
      <c r="J7" s="13"/>
      <c r="K7" s="13"/>
      <c r="L7" s="7">
        <v>1577</v>
      </c>
      <c r="M7" s="21">
        <v>1418</v>
      </c>
      <c r="N7" s="7">
        <v>671</v>
      </c>
      <c r="O7" s="22"/>
    </row>
    <row r="8" spans="1:15" ht="18" customHeight="1">
      <c r="A8" s="43"/>
      <c r="B8" s="51" t="s">
        <v>42</v>
      </c>
      <c r="C8" s="52"/>
      <c r="D8" s="9">
        <v>650</v>
      </c>
      <c r="E8" s="7">
        <v>0</v>
      </c>
      <c r="F8" s="6">
        <f>E8/D8*100</f>
        <v>0</v>
      </c>
      <c r="G8" s="7"/>
      <c r="H8" s="7"/>
      <c r="I8" s="6"/>
      <c r="J8" s="23"/>
      <c r="K8" s="23"/>
      <c r="L8" s="24">
        <v>10514</v>
      </c>
      <c r="M8" s="21">
        <v>65.66</v>
      </c>
      <c r="N8" s="25">
        <v>207.1</v>
      </c>
      <c r="O8" s="4"/>
    </row>
    <row r="9" spans="1:15" ht="18" customHeight="1">
      <c r="A9" s="43"/>
      <c r="B9" s="50" t="s">
        <v>16</v>
      </c>
      <c r="C9" s="50"/>
      <c r="D9" s="10">
        <f>SUM(D5:D8)</f>
        <v>14090</v>
      </c>
      <c r="E9" s="10">
        <f>SUM(E5:E8)</f>
        <v>2542</v>
      </c>
      <c r="F9" s="11">
        <f aca="true" t="shared" si="0" ref="F9:F14">E9/D9*100</f>
        <v>18.041163946061037</v>
      </c>
      <c r="G9" s="12">
        <f>SUM(G5:G8)</f>
        <v>0</v>
      </c>
      <c r="H9" s="12">
        <f>SUM(H5:H8)</f>
        <v>247</v>
      </c>
      <c r="I9" s="12"/>
      <c r="J9" s="10" t="s">
        <v>36</v>
      </c>
      <c r="K9" s="29" t="s">
        <v>41</v>
      </c>
      <c r="L9" s="10">
        <f>SUM(L5:L8)</f>
        <v>44983</v>
      </c>
      <c r="M9" s="26"/>
      <c r="N9" s="10">
        <f>SUM(N5:N8)</f>
        <v>15716.2</v>
      </c>
      <c r="O9" s="4"/>
    </row>
    <row r="10" spans="1:15" ht="18" customHeight="1">
      <c r="A10" s="43" t="s">
        <v>17</v>
      </c>
      <c r="B10" s="43" t="s">
        <v>18</v>
      </c>
      <c r="C10" s="43"/>
      <c r="D10" s="4">
        <v>1300</v>
      </c>
      <c r="E10" s="13">
        <v>764</v>
      </c>
      <c r="F10" s="6">
        <f t="shared" si="0"/>
        <v>58.769230769230774</v>
      </c>
      <c r="G10" s="4"/>
      <c r="H10" s="13"/>
      <c r="I10" s="6"/>
      <c r="J10" s="13"/>
      <c r="K10" s="13"/>
      <c r="L10" s="13">
        <v>2076</v>
      </c>
      <c r="M10" s="13">
        <v>2267.22</v>
      </c>
      <c r="N10" s="13">
        <v>470.68</v>
      </c>
      <c r="O10" s="4"/>
    </row>
    <row r="11" spans="1:15" ht="18" customHeight="1">
      <c r="A11" s="43"/>
      <c r="B11" s="43" t="s">
        <v>19</v>
      </c>
      <c r="C11" s="43"/>
      <c r="D11" s="4">
        <v>72</v>
      </c>
      <c r="E11" s="6">
        <v>116.3</v>
      </c>
      <c r="F11" s="6">
        <f t="shared" si="0"/>
        <v>161.52777777777777</v>
      </c>
      <c r="G11" s="13">
        <v>22000</v>
      </c>
      <c r="H11" s="13">
        <v>28704</v>
      </c>
      <c r="I11" s="6">
        <f>H11/G11*100</f>
        <v>130.47272727272727</v>
      </c>
      <c r="J11" s="13"/>
      <c r="K11" s="13"/>
      <c r="L11" s="13">
        <v>661</v>
      </c>
      <c r="M11" s="13">
        <v>2632.98</v>
      </c>
      <c r="N11" s="13">
        <v>174.04</v>
      </c>
      <c r="O11" s="4"/>
    </row>
    <row r="12" spans="1:15" ht="18" customHeight="1">
      <c r="A12" s="43" t="s">
        <v>20</v>
      </c>
      <c r="B12" s="43"/>
      <c r="C12" s="43"/>
      <c r="D12" s="4">
        <v>120</v>
      </c>
      <c r="E12" s="14">
        <v>52</v>
      </c>
      <c r="F12" s="6">
        <f t="shared" si="0"/>
        <v>43.333333333333336</v>
      </c>
      <c r="G12" s="4">
        <v>1000</v>
      </c>
      <c r="H12" s="13">
        <v>408</v>
      </c>
      <c r="I12" s="6">
        <f>H12/G12*100</f>
        <v>40.8</v>
      </c>
      <c r="J12" s="13"/>
      <c r="K12" s="13"/>
      <c r="L12" s="13"/>
      <c r="M12" s="13"/>
      <c r="N12" s="13"/>
      <c r="O12" s="4"/>
    </row>
    <row r="13" spans="1:15" ht="18" customHeight="1">
      <c r="A13" s="43" t="s">
        <v>21</v>
      </c>
      <c r="B13" s="43"/>
      <c r="C13" s="43"/>
      <c r="D13" s="4">
        <v>90</v>
      </c>
      <c r="E13" s="13">
        <v>24</v>
      </c>
      <c r="F13" s="6">
        <f t="shared" si="0"/>
        <v>26.666666666666668</v>
      </c>
      <c r="G13" s="4"/>
      <c r="H13" s="13"/>
      <c r="I13" s="6"/>
      <c r="J13" s="13"/>
      <c r="K13" s="13"/>
      <c r="L13" s="13">
        <v>33</v>
      </c>
      <c r="M13" s="13">
        <v>2891.63</v>
      </c>
      <c r="N13" s="13">
        <v>9.54</v>
      </c>
      <c r="O13" s="4"/>
    </row>
    <row r="14" spans="1:15" ht="18" customHeight="1">
      <c r="A14" s="43" t="s">
        <v>22</v>
      </c>
      <c r="B14" s="43"/>
      <c r="C14" s="43"/>
      <c r="D14" s="4">
        <v>65</v>
      </c>
      <c r="E14" s="14">
        <v>18</v>
      </c>
      <c r="F14" s="6">
        <f t="shared" si="0"/>
        <v>27.692307692307693</v>
      </c>
      <c r="G14" s="4">
        <v>550</v>
      </c>
      <c r="H14" s="13">
        <v>150</v>
      </c>
      <c r="I14" s="6">
        <f>H14/G14*100</f>
        <v>27.27272727272727</v>
      </c>
      <c r="J14" s="13"/>
      <c r="K14" s="13"/>
      <c r="L14" s="14"/>
      <c r="M14" s="14"/>
      <c r="N14" s="14"/>
      <c r="O14" s="4"/>
    </row>
    <row r="15" spans="1:15" ht="18" customHeight="1">
      <c r="A15" s="43" t="s">
        <v>23</v>
      </c>
      <c r="B15" s="43"/>
      <c r="C15" s="43"/>
      <c r="D15" s="4"/>
      <c r="E15" s="13"/>
      <c r="F15" s="6"/>
      <c r="G15" s="4"/>
      <c r="H15" s="13"/>
      <c r="I15" s="6"/>
      <c r="J15" s="4">
        <v>1100</v>
      </c>
      <c r="K15" s="9">
        <v>924</v>
      </c>
      <c r="L15" s="13"/>
      <c r="M15" s="13"/>
      <c r="N15" s="13"/>
      <c r="O15" s="4"/>
    </row>
    <row r="16" spans="1:228" s="1" customFormat="1" ht="18" customHeight="1">
      <c r="A16" s="50" t="s">
        <v>24</v>
      </c>
      <c r="B16" s="50"/>
      <c r="C16" s="50"/>
      <c r="D16" s="10">
        <f>SUM(D9:D15)</f>
        <v>15737</v>
      </c>
      <c r="E16" s="11">
        <f>SUM(E9:E15)</f>
        <v>3516.3</v>
      </c>
      <c r="F16" s="11">
        <f>E16/D16*100</f>
        <v>22.344157082035967</v>
      </c>
      <c r="G16" s="10">
        <f>SUM(G9:G15)</f>
        <v>23550</v>
      </c>
      <c r="H16" s="10">
        <f>SUM(H9:H15)</f>
        <v>29509</v>
      </c>
      <c r="I16" s="11">
        <f aca="true" t="shared" si="1" ref="I16:I24">H16/G16*100</f>
        <v>125.30360934182589</v>
      </c>
      <c r="J16" s="10" t="s">
        <v>37</v>
      </c>
      <c r="K16" s="29" t="s">
        <v>48</v>
      </c>
      <c r="L16" s="10">
        <f>SUM(L9:L15)</f>
        <v>47753</v>
      </c>
      <c r="M16" s="26"/>
      <c r="N16" s="10">
        <f>SUM(N9:N15)</f>
        <v>16370.460000000003</v>
      </c>
      <c r="O16" s="10">
        <f>N16+O5+O6</f>
        <v>16622.33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7" spans="1:228" s="31" customFormat="1" ht="18" customHeight="1">
      <c r="A17" s="54" t="s">
        <v>43</v>
      </c>
      <c r="B17" s="55"/>
      <c r="C17" s="56"/>
      <c r="D17" s="9">
        <v>40000</v>
      </c>
      <c r="E17" s="14" t="s">
        <v>45</v>
      </c>
      <c r="F17" s="6"/>
      <c r="G17" s="9"/>
      <c r="H17" s="14"/>
      <c r="I17" s="6"/>
      <c r="J17" s="14"/>
      <c r="K17" s="14"/>
      <c r="L17" s="14"/>
      <c r="M17" s="14"/>
      <c r="N17" s="14"/>
      <c r="O17" s="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</row>
    <row r="18" spans="1:15" ht="18" customHeight="1">
      <c r="A18" s="43" t="s">
        <v>25</v>
      </c>
      <c r="B18" s="43"/>
      <c r="C18" s="43"/>
      <c r="D18" s="4"/>
      <c r="E18" s="4"/>
      <c r="F18" s="5"/>
      <c r="G18" s="4">
        <v>2730</v>
      </c>
      <c r="H18" s="13">
        <v>750</v>
      </c>
      <c r="I18" s="6">
        <f t="shared" si="1"/>
        <v>27.472527472527474</v>
      </c>
      <c r="J18" s="13"/>
      <c r="K18" s="13"/>
      <c r="L18" s="13"/>
      <c r="M18" s="13"/>
      <c r="N18" s="13"/>
      <c r="O18" s="4"/>
    </row>
    <row r="19" spans="1:15" ht="18" customHeight="1">
      <c r="A19" s="43" t="s">
        <v>26</v>
      </c>
      <c r="B19" s="43"/>
      <c r="C19" s="43"/>
      <c r="D19" s="4"/>
      <c r="E19" s="4"/>
      <c r="F19" s="5"/>
      <c r="G19" s="4">
        <v>1300</v>
      </c>
      <c r="H19" s="13">
        <v>350</v>
      </c>
      <c r="I19" s="6">
        <f t="shared" si="1"/>
        <v>26.923076923076923</v>
      </c>
      <c r="J19" s="13"/>
      <c r="K19" s="13"/>
      <c r="L19" s="13"/>
      <c r="M19" s="13"/>
      <c r="N19" s="13"/>
      <c r="O19" s="4"/>
    </row>
    <row r="20" spans="1:15" ht="18" customHeight="1">
      <c r="A20" s="43" t="s">
        <v>38</v>
      </c>
      <c r="B20" s="43"/>
      <c r="C20" s="43"/>
      <c r="D20" s="4"/>
      <c r="E20" s="4"/>
      <c r="F20" s="5"/>
      <c r="G20" s="4">
        <v>280</v>
      </c>
      <c r="H20" s="13">
        <v>80</v>
      </c>
      <c r="I20" s="6">
        <f t="shared" si="1"/>
        <v>28.57142857142857</v>
      </c>
      <c r="J20" s="13"/>
      <c r="K20" s="13"/>
      <c r="L20" s="13"/>
      <c r="M20" s="13"/>
      <c r="N20" s="13"/>
      <c r="O20" s="4"/>
    </row>
    <row r="21" spans="1:15" ht="18" customHeight="1">
      <c r="A21" s="43" t="s">
        <v>27</v>
      </c>
      <c r="B21" s="43"/>
      <c r="C21" s="43"/>
      <c r="D21" s="4"/>
      <c r="E21" s="4"/>
      <c r="F21" s="5"/>
      <c r="G21" s="15">
        <v>1</v>
      </c>
      <c r="H21" s="16">
        <v>1</v>
      </c>
      <c r="I21" s="6">
        <f t="shared" si="1"/>
        <v>100</v>
      </c>
      <c r="J21" s="4"/>
      <c r="K21" s="4"/>
      <c r="L21" s="13"/>
      <c r="M21" s="13"/>
      <c r="N21" s="13"/>
      <c r="O21" s="4"/>
    </row>
    <row r="22" spans="1:15" ht="18" customHeight="1">
      <c r="A22" s="43" t="s">
        <v>28</v>
      </c>
      <c r="B22" s="43"/>
      <c r="C22" s="43"/>
      <c r="D22" s="4"/>
      <c r="E22" s="4"/>
      <c r="F22" s="5"/>
      <c r="G22" s="4">
        <v>1400</v>
      </c>
      <c r="H22" s="14">
        <v>608</v>
      </c>
      <c r="I22" s="6">
        <f t="shared" si="1"/>
        <v>43.42857142857143</v>
      </c>
      <c r="J22" s="4"/>
      <c r="K22" s="4"/>
      <c r="L22" s="13"/>
      <c r="M22" s="13"/>
      <c r="N22" s="13"/>
      <c r="O22" s="4"/>
    </row>
    <row r="23" spans="1:15" ht="18" customHeight="1">
      <c r="A23" s="43" t="s">
        <v>29</v>
      </c>
      <c r="B23" s="43" t="s">
        <v>30</v>
      </c>
      <c r="C23" s="43"/>
      <c r="D23" s="4"/>
      <c r="E23" s="4"/>
      <c r="F23" s="5"/>
      <c r="G23" s="4">
        <v>2000</v>
      </c>
      <c r="H23" s="14">
        <v>550</v>
      </c>
      <c r="I23" s="6">
        <f t="shared" si="1"/>
        <v>27.500000000000004</v>
      </c>
      <c r="J23" s="4"/>
      <c r="K23" s="4"/>
      <c r="L23" s="13"/>
      <c r="M23" s="13"/>
      <c r="N23" s="13"/>
      <c r="O23" s="4"/>
    </row>
    <row r="24" spans="1:15" ht="18" customHeight="1">
      <c r="A24" s="43"/>
      <c r="B24" s="59" t="s">
        <v>31</v>
      </c>
      <c r="C24" s="59"/>
      <c r="D24" s="4"/>
      <c r="E24" s="4"/>
      <c r="F24" s="5"/>
      <c r="G24" s="4">
        <v>600</v>
      </c>
      <c r="H24" s="14">
        <v>200</v>
      </c>
      <c r="I24" s="6">
        <f t="shared" si="1"/>
        <v>33.33333333333333</v>
      </c>
      <c r="J24" s="4"/>
      <c r="K24" s="4"/>
      <c r="L24" s="13"/>
      <c r="M24" s="13"/>
      <c r="N24" s="13"/>
      <c r="O24" s="4"/>
    </row>
    <row r="25" spans="2:14" ht="9.75" customHeight="1">
      <c r="B25" s="17"/>
      <c r="C25" s="17"/>
      <c r="E25" s="3"/>
      <c r="G25"/>
      <c r="H25" s="18"/>
      <c r="I25" s="28"/>
      <c r="J25"/>
      <c r="K25"/>
      <c r="L25" s="18"/>
      <c r="M25" s="18"/>
      <c r="N25" s="18"/>
    </row>
    <row r="26" spans="1:228" s="1" customFormat="1" ht="15.75" customHeight="1">
      <c r="A26" s="57" t="s">
        <v>32</v>
      </c>
      <c r="B26" s="57"/>
      <c r="C26" s="57"/>
      <c r="D26" s="57"/>
      <c r="E26" s="57"/>
      <c r="F26" s="58"/>
      <c r="G26" s="57" t="s">
        <v>33</v>
      </c>
      <c r="H26" s="57"/>
      <c r="I26" s="58"/>
      <c r="J26" s="57"/>
      <c r="K26" s="57"/>
      <c r="L26" s="57"/>
      <c r="M26" s="57" t="s">
        <v>34</v>
      </c>
      <c r="N26" s="57"/>
      <c r="O26" s="5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</row>
    <row r="27" spans="1:228" s="1" customFormat="1" ht="9.75" customHeight="1">
      <c r="A27" s="19"/>
      <c r="B27" s="19"/>
      <c r="C27" s="19"/>
      <c r="D27" s="19"/>
      <c r="E27" s="19"/>
      <c r="F27" s="20"/>
      <c r="G27" s="19"/>
      <c r="H27" s="19"/>
      <c r="I27" s="20"/>
      <c r="J27" s="19"/>
      <c r="K27" s="19"/>
      <c r="L27" s="19"/>
      <c r="M27" s="19"/>
      <c r="N27" s="19"/>
      <c r="O27" s="19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</row>
    <row r="28" spans="1:228" s="1" customFormat="1" ht="16.5" customHeight="1">
      <c r="A28" s="57" t="s">
        <v>35</v>
      </c>
      <c r="B28" s="57"/>
      <c r="C28" s="57"/>
      <c r="D28" s="57"/>
      <c r="E28" s="57"/>
      <c r="F28" s="58"/>
      <c r="G28" s="57"/>
      <c r="H28" s="57"/>
      <c r="I28" s="58"/>
      <c r="J28" s="57"/>
      <c r="K28" s="57"/>
      <c r="L28" s="57"/>
      <c r="M28" s="57"/>
      <c r="N28" s="57"/>
      <c r="O28" s="5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</row>
  </sheetData>
  <sheetProtection/>
  <mergeCells count="42">
    <mergeCell ref="A1:O1"/>
    <mergeCell ref="N2:O2"/>
    <mergeCell ref="A3:C4"/>
    <mergeCell ref="D3:F3"/>
    <mergeCell ref="G3:I3"/>
    <mergeCell ref="J3:K3"/>
    <mergeCell ref="L3:N3"/>
    <mergeCell ref="O3:O4"/>
    <mergeCell ref="A5:A9"/>
    <mergeCell ref="B5:B6"/>
    <mergeCell ref="D5:D6"/>
    <mergeCell ref="E5:E6"/>
    <mergeCell ref="B9:C9"/>
    <mergeCell ref="J5:J6"/>
    <mergeCell ref="K5:K6"/>
    <mergeCell ref="B7:C7"/>
    <mergeCell ref="B8:C8"/>
    <mergeCell ref="F5:F6"/>
    <mergeCell ref="G5:G6"/>
    <mergeCell ref="H5:H6"/>
    <mergeCell ref="I5:I6"/>
    <mergeCell ref="A10:A11"/>
    <mergeCell ref="B10:C10"/>
    <mergeCell ref="B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G26:L26"/>
    <mergeCell ref="M26:O26"/>
    <mergeCell ref="A28:O28"/>
    <mergeCell ref="A21:C21"/>
    <mergeCell ref="A22:C22"/>
    <mergeCell ref="A23:A24"/>
    <mergeCell ref="B23:C23"/>
    <mergeCell ref="B24:C24"/>
    <mergeCell ref="A26:F26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28"/>
  <sheetViews>
    <sheetView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7.25390625" style="2" customWidth="1"/>
    <col min="2" max="3" width="9.00390625" style="2" customWidth="1"/>
    <col min="4" max="4" width="8.125" style="2" customWidth="1"/>
    <col min="5" max="5" width="10.375" style="2" bestFit="1" customWidth="1"/>
    <col min="6" max="6" width="9.50390625" style="3" customWidth="1"/>
    <col min="7" max="7" width="9.00390625" style="2" customWidth="1"/>
    <col min="8" max="8" width="7.375" style="2" customWidth="1"/>
    <col min="9" max="9" width="8.25390625" style="3" customWidth="1"/>
    <col min="10" max="10" width="7.125" style="2" customWidth="1"/>
    <col min="11" max="11" width="8.75390625" style="2" customWidth="1"/>
    <col min="12" max="12" width="7.625" style="2" customWidth="1"/>
    <col min="13" max="13" width="11.625" style="2" customWidth="1"/>
    <col min="14" max="14" width="9.125" style="2" customWidth="1"/>
    <col min="15" max="15" width="8.75390625" style="2" customWidth="1"/>
    <col min="16" max="228" width="9.00390625" style="2" customWidth="1"/>
  </cols>
  <sheetData>
    <row r="1" spans="1:15" ht="30.75" customHeight="1">
      <c r="A1" s="40" t="s">
        <v>51</v>
      </c>
      <c r="B1" s="40"/>
      <c r="C1" s="40"/>
      <c r="D1" s="40"/>
      <c r="E1" s="40"/>
      <c r="F1" s="41"/>
      <c r="G1" s="40"/>
      <c r="H1" s="40"/>
      <c r="I1" s="41"/>
      <c r="J1" s="40"/>
      <c r="K1" s="40"/>
      <c r="L1" s="40"/>
      <c r="M1" s="40"/>
      <c r="N1" s="40"/>
      <c r="O1" s="40"/>
    </row>
    <row r="2" spans="14:15" ht="13.5" customHeight="1">
      <c r="N2" s="42" t="s">
        <v>0</v>
      </c>
      <c r="O2" s="42"/>
    </row>
    <row r="3" spans="1:15" ht="18" customHeight="1">
      <c r="A3" s="43" t="s">
        <v>1</v>
      </c>
      <c r="B3" s="43"/>
      <c r="C3" s="43"/>
      <c r="D3" s="43" t="s">
        <v>2</v>
      </c>
      <c r="E3" s="43"/>
      <c r="F3" s="44"/>
      <c r="G3" s="43" t="s">
        <v>3</v>
      </c>
      <c r="H3" s="43"/>
      <c r="I3" s="44"/>
      <c r="J3" s="43" t="s">
        <v>4</v>
      </c>
      <c r="K3" s="43"/>
      <c r="L3" s="43" t="s">
        <v>52</v>
      </c>
      <c r="M3" s="43"/>
      <c r="N3" s="43"/>
      <c r="O3" s="45" t="s">
        <v>39</v>
      </c>
    </row>
    <row r="4" spans="1:15" ht="18" customHeight="1">
      <c r="A4" s="43"/>
      <c r="B4" s="43"/>
      <c r="C4" s="43"/>
      <c r="D4" s="4" t="s">
        <v>5</v>
      </c>
      <c r="E4" s="4" t="s">
        <v>6</v>
      </c>
      <c r="F4" s="5" t="s">
        <v>7</v>
      </c>
      <c r="G4" s="4" t="s">
        <v>5</v>
      </c>
      <c r="H4" s="4" t="s">
        <v>6</v>
      </c>
      <c r="I4" s="5" t="s">
        <v>7</v>
      </c>
      <c r="J4" s="4" t="s">
        <v>5</v>
      </c>
      <c r="K4" s="4" t="s">
        <v>6</v>
      </c>
      <c r="L4" s="4" t="s">
        <v>8</v>
      </c>
      <c r="M4" s="4" t="s">
        <v>9</v>
      </c>
      <c r="N4" s="4" t="s">
        <v>10</v>
      </c>
      <c r="O4" s="46"/>
    </row>
    <row r="5" spans="1:15" ht="18" customHeight="1">
      <c r="A5" s="43" t="s">
        <v>11</v>
      </c>
      <c r="B5" s="43" t="s">
        <v>12</v>
      </c>
      <c r="C5" s="4" t="s">
        <v>13</v>
      </c>
      <c r="D5" s="43">
        <v>11500</v>
      </c>
      <c r="E5" s="48">
        <v>2163</v>
      </c>
      <c r="F5" s="47">
        <f>E5/D5*100</f>
        <v>18.808695652173913</v>
      </c>
      <c r="G5" s="48">
        <v>0</v>
      </c>
      <c r="H5" s="48">
        <v>314</v>
      </c>
      <c r="I5" s="47"/>
      <c r="J5" s="43" t="s">
        <v>36</v>
      </c>
      <c r="K5" s="43" t="s">
        <v>41</v>
      </c>
      <c r="L5" s="7">
        <v>9370</v>
      </c>
      <c r="M5" s="21">
        <v>1887</v>
      </c>
      <c r="N5" s="7">
        <v>7072.74</v>
      </c>
      <c r="O5" s="4">
        <v>64.87</v>
      </c>
    </row>
    <row r="6" spans="1:15" ht="18" customHeight="1">
      <c r="A6" s="43"/>
      <c r="B6" s="43"/>
      <c r="C6" s="4" t="s">
        <v>14</v>
      </c>
      <c r="D6" s="43"/>
      <c r="E6" s="49"/>
      <c r="F6" s="53"/>
      <c r="G6" s="49"/>
      <c r="H6" s="49"/>
      <c r="I6" s="47"/>
      <c r="J6" s="43"/>
      <c r="K6" s="43"/>
      <c r="L6" s="7">
        <v>23460</v>
      </c>
      <c r="M6" s="21">
        <v>1346</v>
      </c>
      <c r="N6" s="7">
        <v>12631.6</v>
      </c>
      <c r="O6" s="4">
        <v>187</v>
      </c>
    </row>
    <row r="7" spans="1:15" ht="18" customHeight="1">
      <c r="A7" s="43"/>
      <c r="B7" s="43" t="s">
        <v>15</v>
      </c>
      <c r="C7" s="43"/>
      <c r="D7" s="4">
        <v>1940</v>
      </c>
      <c r="E7" s="7">
        <v>807</v>
      </c>
      <c r="F7" s="6">
        <f>E7/D7*100</f>
        <v>41.5979381443299</v>
      </c>
      <c r="G7" s="8"/>
      <c r="H7" s="8"/>
      <c r="I7" s="6"/>
      <c r="J7" s="13"/>
      <c r="K7" s="13"/>
      <c r="L7" s="7">
        <v>1586</v>
      </c>
      <c r="M7" s="21">
        <v>1415</v>
      </c>
      <c r="N7" s="7">
        <v>897.8</v>
      </c>
      <c r="O7" s="22"/>
    </row>
    <row r="8" spans="1:15" ht="18" customHeight="1">
      <c r="A8" s="43"/>
      <c r="B8" s="51" t="s">
        <v>42</v>
      </c>
      <c r="C8" s="52"/>
      <c r="D8" s="9">
        <v>650</v>
      </c>
      <c r="E8" s="7">
        <v>0.2</v>
      </c>
      <c r="F8" s="32">
        <f>E8/D8*100</f>
        <v>0.03076923076923077</v>
      </c>
      <c r="G8" s="7"/>
      <c r="H8" s="7"/>
      <c r="I8" s="6"/>
      <c r="J8" s="23"/>
      <c r="K8" s="23"/>
      <c r="L8" s="24">
        <v>10660</v>
      </c>
      <c r="M8" s="21">
        <v>101.55</v>
      </c>
      <c r="N8" s="25">
        <v>433</v>
      </c>
      <c r="O8" s="4"/>
    </row>
    <row r="9" spans="1:15" ht="18" customHeight="1">
      <c r="A9" s="43"/>
      <c r="B9" s="50" t="s">
        <v>16</v>
      </c>
      <c r="C9" s="50"/>
      <c r="D9" s="10">
        <f>SUM(D5:D8)</f>
        <v>14090</v>
      </c>
      <c r="E9" s="10">
        <f>SUM(E5:E8)</f>
        <v>2970.2</v>
      </c>
      <c r="F9" s="11">
        <f aca="true" t="shared" si="0" ref="F9:F14">E9/D9*100</f>
        <v>21.080198722498224</v>
      </c>
      <c r="G9" s="12">
        <f>SUM(G5:G8)</f>
        <v>0</v>
      </c>
      <c r="H9" s="12">
        <f>SUM(H5:H8)</f>
        <v>314</v>
      </c>
      <c r="I9" s="12"/>
      <c r="J9" s="10" t="s">
        <v>36</v>
      </c>
      <c r="K9" s="29" t="s">
        <v>41</v>
      </c>
      <c r="L9" s="10">
        <f>SUM(L5:L8)</f>
        <v>45076</v>
      </c>
      <c r="M9" s="26"/>
      <c r="N9" s="10">
        <f>SUM(N5:N8)</f>
        <v>21035.14</v>
      </c>
      <c r="O9" s="4"/>
    </row>
    <row r="10" spans="1:15" ht="18" customHeight="1">
      <c r="A10" s="43" t="s">
        <v>17</v>
      </c>
      <c r="B10" s="43" t="s">
        <v>18</v>
      </c>
      <c r="C10" s="43"/>
      <c r="D10" s="4">
        <v>1300</v>
      </c>
      <c r="E10" s="13">
        <v>922.2</v>
      </c>
      <c r="F10" s="6">
        <f t="shared" si="0"/>
        <v>70.93846153846154</v>
      </c>
      <c r="G10" s="4"/>
      <c r="H10" s="13"/>
      <c r="I10" s="6"/>
      <c r="J10" s="13"/>
      <c r="K10" s="13"/>
      <c r="L10" s="13">
        <v>2913</v>
      </c>
      <c r="M10" s="13">
        <v>2414.47</v>
      </c>
      <c r="N10" s="13">
        <v>703.33</v>
      </c>
      <c r="O10" s="4"/>
    </row>
    <row r="11" spans="1:15" ht="18" customHeight="1">
      <c r="A11" s="43"/>
      <c r="B11" s="43" t="s">
        <v>19</v>
      </c>
      <c r="C11" s="43"/>
      <c r="D11" s="4">
        <v>72</v>
      </c>
      <c r="E11" s="6">
        <v>116.5</v>
      </c>
      <c r="F11" s="6">
        <f t="shared" si="0"/>
        <v>161.80555555555557</v>
      </c>
      <c r="G11" s="13">
        <v>22000</v>
      </c>
      <c r="H11" s="13">
        <v>28720</v>
      </c>
      <c r="I11" s="6">
        <f>H11/G11*100</f>
        <v>130.54545454545453</v>
      </c>
      <c r="J11" s="13"/>
      <c r="K11" s="13"/>
      <c r="L11" s="13">
        <v>953</v>
      </c>
      <c r="M11" s="13">
        <v>2744.96</v>
      </c>
      <c r="N11" s="13">
        <v>261.59</v>
      </c>
      <c r="O11" s="4"/>
    </row>
    <row r="12" spans="1:15" ht="18" customHeight="1">
      <c r="A12" s="43" t="s">
        <v>20</v>
      </c>
      <c r="B12" s="43"/>
      <c r="C12" s="43"/>
      <c r="D12" s="4">
        <v>120</v>
      </c>
      <c r="E12" s="14">
        <v>70</v>
      </c>
      <c r="F12" s="6">
        <f t="shared" si="0"/>
        <v>58.333333333333336</v>
      </c>
      <c r="G12" s="4">
        <v>1000</v>
      </c>
      <c r="H12" s="13">
        <v>500</v>
      </c>
      <c r="I12" s="6">
        <f>H12/G12*100</f>
        <v>50</v>
      </c>
      <c r="J12" s="13"/>
      <c r="K12" s="13"/>
      <c r="L12" s="13"/>
      <c r="M12" s="13"/>
      <c r="N12" s="13"/>
      <c r="O12" s="4"/>
    </row>
    <row r="13" spans="1:15" ht="18" customHeight="1">
      <c r="A13" s="43" t="s">
        <v>21</v>
      </c>
      <c r="B13" s="43"/>
      <c r="C13" s="43"/>
      <c r="D13" s="4">
        <v>90</v>
      </c>
      <c r="E13" s="13">
        <v>28.5</v>
      </c>
      <c r="F13" s="6">
        <f t="shared" si="0"/>
        <v>31.666666666666664</v>
      </c>
      <c r="G13" s="4"/>
      <c r="H13" s="13"/>
      <c r="I13" s="6"/>
      <c r="J13" s="13"/>
      <c r="K13" s="13"/>
      <c r="L13" s="13">
        <v>52</v>
      </c>
      <c r="M13" s="13">
        <v>2682.19</v>
      </c>
      <c r="N13" s="13">
        <v>13.94</v>
      </c>
      <c r="O13" s="4"/>
    </row>
    <row r="14" spans="1:15" ht="18" customHeight="1">
      <c r="A14" s="43" t="s">
        <v>22</v>
      </c>
      <c r="B14" s="43"/>
      <c r="C14" s="43"/>
      <c r="D14" s="4">
        <v>65</v>
      </c>
      <c r="E14" s="14">
        <v>23.6</v>
      </c>
      <c r="F14" s="6">
        <f t="shared" si="0"/>
        <v>36.30769230769231</v>
      </c>
      <c r="G14" s="4">
        <v>550</v>
      </c>
      <c r="H14" s="13">
        <v>200</v>
      </c>
      <c r="I14" s="6">
        <f>H14/G14*100</f>
        <v>36.36363636363637</v>
      </c>
      <c r="J14" s="13"/>
      <c r="K14" s="13"/>
      <c r="L14" s="14"/>
      <c r="M14" s="14"/>
      <c r="N14" s="14"/>
      <c r="O14" s="4"/>
    </row>
    <row r="15" spans="1:15" ht="18" customHeight="1">
      <c r="A15" s="43" t="s">
        <v>23</v>
      </c>
      <c r="B15" s="43"/>
      <c r="C15" s="43"/>
      <c r="D15" s="4"/>
      <c r="E15" s="13"/>
      <c r="F15" s="6"/>
      <c r="G15" s="4"/>
      <c r="H15" s="13"/>
      <c r="I15" s="6"/>
      <c r="J15" s="4">
        <v>1100</v>
      </c>
      <c r="K15" s="9">
        <v>924</v>
      </c>
      <c r="L15" s="13"/>
      <c r="M15" s="13"/>
      <c r="N15" s="13"/>
      <c r="O15" s="4"/>
    </row>
    <row r="16" spans="1:228" s="1" customFormat="1" ht="18" customHeight="1">
      <c r="A16" s="50" t="s">
        <v>24</v>
      </c>
      <c r="B16" s="50"/>
      <c r="C16" s="50"/>
      <c r="D16" s="10">
        <f>SUM(D9:D15)</f>
        <v>15737</v>
      </c>
      <c r="E16" s="11">
        <f>SUM(E9:E15)</f>
        <v>4131</v>
      </c>
      <c r="F16" s="11">
        <f>E16/D16*100</f>
        <v>26.250238291923495</v>
      </c>
      <c r="G16" s="10">
        <f>SUM(G9:G15)</f>
        <v>23550</v>
      </c>
      <c r="H16" s="10">
        <f>SUM(H9:H15)</f>
        <v>29734</v>
      </c>
      <c r="I16" s="11">
        <f aca="true" t="shared" si="1" ref="I16:I24">H16/G16*100</f>
        <v>126.25902335456476</v>
      </c>
      <c r="J16" s="10" t="s">
        <v>37</v>
      </c>
      <c r="K16" s="29" t="s">
        <v>48</v>
      </c>
      <c r="L16" s="10">
        <f>SUM(L9:L15)</f>
        <v>48994</v>
      </c>
      <c r="M16" s="26"/>
      <c r="N16" s="10">
        <f>SUM(N9:N15)</f>
        <v>22014</v>
      </c>
      <c r="O16" s="10">
        <f>N16+O5+O6</f>
        <v>22265.87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7" spans="1:228" s="31" customFormat="1" ht="18" customHeight="1">
      <c r="A17" s="54" t="s">
        <v>43</v>
      </c>
      <c r="B17" s="55"/>
      <c r="C17" s="56"/>
      <c r="D17" s="9">
        <v>40000</v>
      </c>
      <c r="E17" s="14" t="s">
        <v>45</v>
      </c>
      <c r="F17" s="6"/>
      <c r="G17" s="9"/>
      <c r="H17" s="14"/>
      <c r="I17" s="6"/>
      <c r="J17" s="14"/>
      <c r="K17" s="14"/>
      <c r="L17" s="14"/>
      <c r="M17" s="14"/>
      <c r="N17" s="14"/>
      <c r="O17" s="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</row>
    <row r="18" spans="1:15" ht="18" customHeight="1">
      <c r="A18" s="43" t="s">
        <v>25</v>
      </c>
      <c r="B18" s="43"/>
      <c r="C18" s="43"/>
      <c r="D18" s="4"/>
      <c r="E18" s="4"/>
      <c r="F18" s="5"/>
      <c r="G18" s="4">
        <v>2730</v>
      </c>
      <c r="H18" s="13">
        <v>1012</v>
      </c>
      <c r="I18" s="6">
        <f t="shared" si="1"/>
        <v>37.06959706959707</v>
      </c>
      <c r="J18" s="13"/>
      <c r="K18" s="13"/>
      <c r="L18" s="13"/>
      <c r="M18" s="13"/>
      <c r="N18" s="13"/>
      <c r="O18" s="4"/>
    </row>
    <row r="19" spans="1:15" ht="18" customHeight="1">
      <c r="A19" s="43" t="s">
        <v>26</v>
      </c>
      <c r="B19" s="43"/>
      <c r="C19" s="43"/>
      <c r="D19" s="4"/>
      <c r="E19" s="4"/>
      <c r="F19" s="5"/>
      <c r="G19" s="4">
        <v>1300</v>
      </c>
      <c r="H19" s="13">
        <v>503</v>
      </c>
      <c r="I19" s="6">
        <f t="shared" si="1"/>
        <v>38.69230769230769</v>
      </c>
      <c r="J19" s="13"/>
      <c r="K19" s="13"/>
      <c r="L19" s="13"/>
      <c r="M19" s="13"/>
      <c r="N19" s="13"/>
      <c r="O19" s="4"/>
    </row>
    <row r="20" spans="1:15" ht="18" customHeight="1">
      <c r="A20" s="43" t="s">
        <v>38</v>
      </c>
      <c r="B20" s="43"/>
      <c r="C20" s="43"/>
      <c r="D20" s="4"/>
      <c r="E20" s="4"/>
      <c r="F20" s="5"/>
      <c r="G20" s="4">
        <v>280</v>
      </c>
      <c r="H20" s="13">
        <v>101</v>
      </c>
      <c r="I20" s="6">
        <f t="shared" si="1"/>
        <v>36.07142857142857</v>
      </c>
      <c r="J20" s="13"/>
      <c r="K20" s="13"/>
      <c r="L20" s="13"/>
      <c r="M20" s="13"/>
      <c r="N20" s="13"/>
      <c r="O20" s="4"/>
    </row>
    <row r="21" spans="1:15" ht="18" customHeight="1">
      <c r="A21" s="43" t="s">
        <v>27</v>
      </c>
      <c r="B21" s="43"/>
      <c r="C21" s="43"/>
      <c r="D21" s="4"/>
      <c r="E21" s="4"/>
      <c r="F21" s="5"/>
      <c r="G21" s="15">
        <v>1</v>
      </c>
      <c r="H21" s="16">
        <v>1</v>
      </c>
      <c r="I21" s="6">
        <f t="shared" si="1"/>
        <v>100</v>
      </c>
      <c r="J21" s="4"/>
      <c r="K21" s="4"/>
      <c r="L21" s="13"/>
      <c r="M21" s="13"/>
      <c r="N21" s="13"/>
      <c r="O21" s="4"/>
    </row>
    <row r="22" spans="1:15" ht="18" customHeight="1">
      <c r="A22" s="43" t="s">
        <v>28</v>
      </c>
      <c r="B22" s="43"/>
      <c r="C22" s="43"/>
      <c r="D22" s="4"/>
      <c r="E22" s="4"/>
      <c r="F22" s="5"/>
      <c r="G22" s="4">
        <v>1400</v>
      </c>
      <c r="H22" s="14">
        <v>608</v>
      </c>
      <c r="I22" s="6">
        <f t="shared" si="1"/>
        <v>43.42857142857143</v>
      </c>
      <c r="J22" s="4"/>
      <c r="K22" s="4"/>
      <c r="L22" s="13"/>
      <c r="M22" s="13"/>
      <c r="N22" s="13"/>
      <c r="O22" s="4"/>
    </row>
    <row r="23" spans="1:15" ht="18" customHeight="1">
      <c r="A23" s="43" t="s">
        <v>29</v>
      </c>
      <c r="B23" s="43" t="s">
        <v>30</v>
      </c>
      <c r="C23" s="43"/>
      <c r="D23" s="4"/>
      <c r="E23" s="4"/>
      <c r="F23" s="5"/>
      <c r="G23" s="4">
        <v>2000</v>
      </c>
      <c r="H23" s="14">
        <v>720</v>
      </c>
      <c r="I23" s="6">
        <f t="shared" si="1"/>
        <v>36</v>
      </c>
      <c r="J23" s="4"/>
      <c r="K23" s="4"/>
      <c r="L23" s="13"/>
      <c r="M23" s="13"/>
      <c r="N23" s="13"/>
      <c r="O23" s="4"/>
    </row>
    <row r="24" spans="1:15" ht="18" customHeight="1">
      <c r="A24" s="43"/>
      <c r="B24" s="59" t="s">
        <v>31</v>
      </c>
      <c r="C24" s="59"/>
      <c r="D24" s="4"/>
      <c r="E24" s="4"/>
      <c r="F24" s="5"/>
      <c r="G24" s="4">
        <v>600</v>
      </c>
      <c r="H24" s="14">
        <v>210</v>
      </c>
      <c r="I24" s="6">
        <f t="shared" si="1"/>
        <v>35</v>
      </c>
      <c r="J24" s="4"/>
      <c r="K24" s="4"/>
      <c r="L24" s="13"/>
      <c r="M24" s="13"/>
      <c r="N24" s="13"/>
      <c r="O24" s="4"/>
    </row>
    <row r="25" spans="2:14" ht="9.75" customHeight="1">
      <c r="B25" s="17"/>
      <c r="C25" s="17"/>
      <c r="E25" s="3"/>
      <c r="G25"/>
      <c r="H25" s="18"/>
      <c r="I25" s="28"/>
      <c r="J25"/>
      <c r="K25"/>
      <c r="L25" s="18"/>
      <c r="M25" s="18"/>
      <c r="N25" s="18"/>
    </row>
    <row r="26" spans="1:228" s="1" customFormat="1" ht="15.75" customHeight="1">
      <c r="A26" s="57" t="s">
        <v>32</v>
      </c>
      <c r="B26" s="57"/>
      <c r="C26" s="57"/>
      <c r="D26" s="57"/>
      <c r="E26" s="57"/>
      <c r="F26" s="58"/>
      <c r="G26" s="57" t="s">
        <v>33</v>
      </c>
      <c r="H26" s="57"/>
      <c r="I26" s="58"/>
      <c r="J26" s="57"/>
      <c r="K26" s="57"/>
      <c r="L26" s="57"/>
      <c r="M26" s="57" t="s">
        <v>34</v>
      </c>
      <c r="N26" s="57"/>
      <c r="O26" s="5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</row>
    <row r="27" spans="1:228" s="1" customFormat="1" ht="9.75" customHeight="1">
      <c r="A27" s="19"/>
      <c r="B27" s="19"/>
      <c r="C27" s="19"/>
      <c r="D27" s="19"/>
      <c r="E27" s="19"/>
      <c r="F27" s="20"/>
      <c r="G27" s="19"/>
      <c r="H27" s="19"/>
      <c r="I27" s="20"/>
      <c r="J27" s="19"/>
      <c r="K27" s="19"/>
      <c r="L27" s="19"/>
      <c r="M27" s="19"/>
      <c r="N27" s="19"/>
      <c r="O27" s="19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</row>
    <row r="28" spans="1:228" s="1" customFormat="1" ht="16.5" customHeight="1">
      <c r="A28" s="57" t="s">
        <v>35</v>
      </c>
      <c r="B28" s="57"/>
      <c r="C28" s="57"/>
      <c r="D28" s="57"/>
      <c r="E28" s="57"/>
      <c r="F28" s="58"/>
      <c r="G28" s="57"/>
      <c r="H28" s="57"/>
      <c r="I28" s="58"/>
      <c r="J28" s="57"/>
      <c r="K28" s="57"/>
      <c r="L28" s="57"/>
      <c r="M28" s="57"/>
      <c r="N28" s="57"/>
      <c r="O28" s="5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</row>
  </sheetData>
  <sheetProtection/>
  <mergeCells count="42">
    <mergeCell ref="A1:O1"/>
    <mergeCell ref="N2:O2"/>
    <mergeCell ref="A3:C4"/>
    <mergeCell ref="D3:F3"/>
    <mergeCell ref="G3:I3"/>
    <mergeCell ref="J3:K3"/>
    <mergeCell ref="L3:N3"/>
    <mergeCell ref="O3:O4"/>
    <mergeCell ref="A5:A9"/>
    <mergeCell ref="B5:B6"/>
    <mergeCell ref="D5:D6"/>
    <mergeCell ref="E5:E6"/>
    <mergeCell ref="B9:C9"/>
    <mergeCell ref="J5:J6"/>
    <mergeCell ref="K5:K6"/>
    <mergeCell ref="B7:C7"/>
    <mergeCell ref="B8:C8"/>
    <mergeCell ref="F5:F6"/>
    <mergeCell ref="G5:G6"/>
    <mergeCell ref="H5:H6"/>
    <mergeCell ref="I5:I6"/>
    <mergeCell ref="A10:A11"/>
    <mergeCell ref="B10:C10"/>
    <mergeCell ref="B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G26:L26"/>
    <mergeCell ref="M26:O26"/>
    <mergeCell ref="A28:O28"/>
    <mergeCell ref="A21:C21"/>
    <mergeCell ref="A22:C22"/>
    <mergeCell ref="A23:A24"/>
    <mergeCell ref="B23:C23"/>
    <mergeCell ref="B24:C24"/>
    <mergeCell ref="A26:F26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T50"/>
  <sheetViews>
    <sheetView tabSelected="1" zoomScalePageLayoutView="0" workbookViewId="0" topLeftCell="A1">
      <selection activeCell="P8" sqref="P8"/>
    </sheetView>
  </sheetViews>
  <sheetFormatPr defaultColWidth="9.00390625" defaultRowHeight="15.75" customHeight="1"/>
  <cols>
    <col min="1" max="1" width="7.25390625" style="2" customWidth="1"/>
    <col min="2" max="3" width="9.00390625" style="2" customWidth="1"/>
    <col min="4" max="4" width="8.125" style="2" customWidth="1"/>
    <col min="5" max="5" width="10.375" style="2" bestFit="1" customWidth="1"/>
    <col min="6" max="6" width="9.50390625" style="3" customWidth="1"/>
    <col min="7" max="7" width="9.00390625" style="2" customWidth="1"/>
    <col min="8" max="8" width="7.375" style="2" customWidth="1"/>
    <col min="9" max="9" width="6.625" style="3" customWidth="1"/>
    <col min="10" max="10" width="7.50390625" style="2" customWidth="1"/>
    <col min="11" max="11" width="7.75390625" style="2" customWidth="1"/>
    <col min="12" max="12" width="7.625" style="2" customWidth="1"/>
    <col min="13" max="13" width="11.625" style="2" customWidth="1"/>
    <col min="14" max="15" width="9.125" style="2" customWidth="1"/>
    <col min="16" max="16" width="9.00390625" style="2" customWidth="1"/>
    <col min="17" max="18" width="10.50390625" style="2" bestFit="1" customWidth="1"/>
    <col min="19" max="19" width="9.375" style="2" bestFit="1" customWidth="1"/>
    <col min="20" max="228" width="9.00390625" style="2" customWidth="1"/>
  </cols>
  <sheetData>
    <row r="1" spans="1:15" ht="26.25" customHeight="1">
      <c r="A1" s="40" t="s">
        <v>59</v>
      </c>
      <c r="B1" s="40"/>
      <c r="C1" s="40"/>
      <c r="D1" s="40"/>
      <c r="E1" s="40"/>
      <c r="F1" s="41"/>
      <c r="G1" s="40"/>
      <c r="H1" s="40"/>
      <c r="I1" s="41"/>
      <c r="J1" s="40"/>
      <c r="K1" s="40"/>
      <c r="L1" s="40"/>
      <c r="M1" s="40"/>
      <c r="N1" s="40"/>
      <c r="O1" s="40"/>
    </row>
    <row r="2" spans="14:15" ht="14.25" customHeight="1">
      <c r="N2" s="42" t="s">
        <v>0</v>
      </c>
      <c r="O2" s="42"/>
    </row>
    <row r="3" spans="1:15" ht="18" customHeight="1">
      <c r="A3" s="43" t="s">
        <v>1</v>
      </c>
      <c r="B3" s="43"/>
      <c r="C3" s="43"/>
      <c r="D3" s="43" t="s">
        <v>2</v>
      </c>
      <c r="E3" s="43"/>
      <c r="F3" s="44"/>
      <c r="G3" s="43" t="s">
        <v>53</v>
      </c>
      <c r="H3" s="43"/>
      <c r="I3" s="44"/>
      <c r="J3" s="43" t="s">
        <v>4</v>
      </c>
      <c r="K3" s="43"/>
      <c r="L3" s="43" t="s">
        <v>60</v>
      </c>
      <c r="M3" s="43"/>
      <c r="N3" s="43"/>
      <c r="O3" s="45" t="s">
        <v>58</v>
      </c>
    </row>
    <row r="4" spans="1:15" ht="18" customHeight="1">
      <c r="A4" s="43"/>
      <c r="B4" s="43"/>
      <c r="C4" s="43"/>
      <c r="D4" s="4" t="s">
        <v>5</v>
      </c>
      <c r="E4" s="4" t="s">
        <v>6</v>
      </c>
      <c r="F4" s="5" t="s">
        <v>7</v>
      </c>
      <c r="G4" s="4" t="s">
        <v>5</v>
      </c>
      <c r="H4" s="4" t="s">
        <v>6</v>
      </c>
      <c r="I4" s="5" t="s">
        <v>7</v>
      </c>
      <c r="J4" s="4" t="s">
        <v>5</v>
      </c>
      <c r="K4" s="4" t="s">
        <v>6</v>
      </c>
      <c r="L4" s="4" t="s">
        <v>8</v>
      </c>
      <c r="M4" s="4" t="s">
        <v>9</v>
      </c>
      <c r="N4" s="4" t="s">
        <v>10</v>
      </c>
      <c r="O4" s="46"/>
    </row>
    <row r="5" spans="1:15" ht="18" customHeight="1">
      <c r="A5" s="43" t="s">
        <v>11</v>
      </c>
      <c r="B5" s="43" t="s">
        <v>12</v>
      </c>
      <c r="C5" s="4" t="s">
        <v>13</v>
      </c>
      <c r="D5" s="43">
        <v>17500</v>
      </c>
      <c r="E5" s="48">
        <v>26947.94</v>
      </c>
      <c r="F5" s="60"/>
      <c r="G5" s="48"/>
      <c r="H5" s="48"/>
      <c r="I5" s="47"/>
      <c r="J5" s="43"/>
      <c r="K5" s="43">
        <v>37737</v>
      </c>
      <c r="L5" s="7">
        <v>11438</v>
      </c>
      <c r="M5" s="21">
        <f>N5/L5/9*10000</f>
        <v>2257.133142934857</v>
      </c>
      <c r="N5" s="7">
        <v>23235.38</v>
      </c>
      <c r="O5" s="39">
        <v>282.95</v>
      </c>
    </row>
    <row r="6" spans="1:17" ht="15.75" customHeight="1">
      <c r="A6" s="43"/>
      <c r="B6" s="43"/>
      <c r="C6" s="4" t="s">
        <v>14</v>
      </c>
      <c r="D6" s="43"/>
      <c r="E6" s="49"/>
      <c r="F6" s="61"/>
      <c r="G6" s="49"/>
      <c r="H6" s="49"/>
      <c r="I6" s="47"/>
      <c r="J6" s="43"/>
      <c r="K6" s="43"/>
      <c r="L6" s="7">
        <v>25548</v>
      </c>
      <c r="M6" s="21">
        <f>N6/L6/9*10000</f>
        <v>1796.502879112085</v>
      </c>
      <c r="N6" s="7">
        <v>41307.35</v>
      </c>
      <c r="O6" s="39">
        <v>1834.49</v>
      </c>
      <c r="Q6" s="2">
        <f>N5+N6</f>
        <v>64542.729999999996</v>
      </c>
    </row>
    <row r="7" spans="1:15" ht="18" customHeight="1">
      <c r="A7" s="43"/>
      <c r="B7" s="43" t="s">
        <v>15</v>
      </c>
      <c r="C7" s="43"/>
      <c r="D7" s="4">
        <v>6300</v>
      </c>
      <c r="E7" s="7">
        <v>4229.6</v>
      </c>
      <c r="F7" s="33"/>
      <c r="G7" s="8"/>
      <c r="H7" s="8"/>
      <c r="I7" s="33"/>
      <c r="J7" s="13"/>
      <c r="K7" s="13"/>
      <c r="L7" s="7">
        <v>1807</v>
      </c>
      <c r="M7" s="21">
        <f>N7/L7/9*10000</f>
        <v>2351.0422431285742</v>
      </c>
      <c r="N7" s="7">
        <v>3823.5</v>
      </c>
      <c r="O7" s="22"/>
    </row>
    <row r="8" spans="1:15" ht="18" customHeight="1">
      <c r="A8" s="43"/>
      <c r="B8" s="51" t="s">
        <v>42</v>
      </c>
      <c r="C8" s="52"/>
      <c r="D8" s="9">
        <v>530</v>
      </c>
      <c r="E8" s="7">
        <v>1080</v>
      </c>
      <c r="F8" s="34"/>
      <c r="G8" s="7"/>
      <c r="H8" s="7"/>
      <c r="I8" s="6"/>
      <c r="J8" s="23"/>
      <c r="K8" s="13">
        <v>1162</v>
      </c>
      <c r="L8" s="24">
        <v>10643</v>
      </c>
      <c r="M8" s="21">
        <f>N8/L8/9*10000</f>
        <v>94.16726695689394</v>
      </c>
      <c r="N8" s="25">
        <v>902</v>
      </c>
      <c r="O8" s="4"/>
    </row>
    <row r="9" spans="1:15" ht="18" customHeight="1">
      <c r="A9" s="43"/>
      <c r="B9" s="50" t="s">
        <v>16</v>
      </c>
      <c r="C9" s="50"/>
      <c r="D9" s="10">
        <f>SUM(D5:D8)</f>
        <v>24330</v>
      </c>
      <c r="E9" s="10">
        <f>SUM(E5:E8)</f>
        <v>32257.54</v>
      </c>
      <c r="F9" s="35">
        <f>E9/D9</f>
        <v>1.3258339498561447</v>
      </c>
      <c r="G9" s="12">
        <f>SUM(G5:G8)</f>
        <v>0</v>
      </c>
      <c r="H9" s="12">
        <f>SUM(H5:H8)</f>
        <v>0</v>
      </c>
      <c r="I9" s="12"/>
      <c r="J9" s="10">
        <f>SUM(J5:J8)</f>
        <v>0</v>
      </c>
      <c r="K9" s="10">
        <f>SUM(K5:K8)</f>
        <v>38899</v>
      </c>
      <c r="L9" s="10">
        <f>SUM(L5:L8)</f>
        <v>49436</v>
      </c>
      <c r="M9" s="21">
        <f>N9/L9/9*10000</f>
        <v>1556.855328100979</v>
      </c>
      <c r="N9" s="10">
        <f>SUM(N5:N8)</f>
        <v>69268.23</v>
      </c>
      <c r="O9" s="29">
        <f>O6+O5</f>
        <v>2117.44</v>
      </c>
    </row>
    <row r="10" spans="1:19" ht="18" customHeight="1">
      <c r="A10" s="43" t="s">
        <v>17</v>
      </c>
      <c r="B10" s="43" t="s">
        <v>18</v>
      </c>
      <c r="C10" s="43"/>
      <c r="D10" s="4">
        <v>2465</v>
      </c>
      <c r="E10" s="13"/>
      <c r="F10" s="6"/>
      <c r="G10" s="4"/>
      <c r="H10" s="13"/>
      <c r="I10" s="6"/>
      <c r="J10" s="13"/>
      <c r="K10" s="13"/>
      <c r="L10" s="13"/>
      <c r="M10" s="13"/>
      <c r="N10" s="13"/>
      <c r="O10" s="4"/>
      <c r="S10" s="36"/>
    </row>
    <row r="11" spans="1:17" ht="18" customHeight="1">
      <c r="A11" s="43"/>
      <c r="B11" s="43" t="s">
        <v>19</v>
      </c>
      <c r="C11" s="43"/>
      <c r="D11" s="4">
        <v>3305.7</v>
      </c>
      <c r="E11" s="6"/>
      <c r="F11" s="6"/>
      <c r="G11" s="13">
        <v>22000</v>
      </c>
      <c r="H11" s="13"/>
      <c r="I11" s="6"/>
      <c r="J11" s="13"/>
      <c r="K11" s="13"/>
      <c r="L11" s="13"/>
      <c r="M11" s="13"/>
      <c r="N11" s="13"/>
      <c r="O11" s="4"/>
      <c r="Q11">
        <f>126.77+10.97</f>
        <v>137.74</v>
      </c>
    </row>
    <row r="12" spans="1:17" ht="18" customHeight="1">
      <c r="A12" s="43" t="s">
        <v>20</v>
      </c>
      <c r="B12" s="43"/>
      <c r="C12" s="43"/>
      <c r="D12" s="4">
        <v>270</v>
      </c>
      <c r="E12" s="14"/>
      <c r="F12" s="6"/>
      <c r="G12" s="4">
        <v>17100</v>
      </c>
      <c r="H12" s="13"/>
      <c r="I12" s="6"/>
      <c r="J12" s="13"/>
      <c r="K12" s="13"/>
      <c r="L12" s="13"/>
      <c r="M12" s="13"/>
      <c r="N12" s="13"/>
      <c r="O12" s="4"/>
      <c r="Q12">
        <f>585.92+71.2</f>
        <v>657.12</v>
      </c>
    </row>
    <row r="13" spans="1:15" ht="18" customHeight="1">
      <c r="A13" s="43" t="s">
        <v>21</v>
      </c>
      <c r="B13" s="43"/>
      <c r="C13" s="43"/>
      <c r="D13" s="4">
        <v>105</v>
      </c>
      <c r="E13" s="13"/>
      <c r="F13" s="6"/>
      <c r="G13" s="4"/>
      <c r="H13" s="13"/>
      <c r="I13" s="6"/>
      <c r="J13" s="13"/>
      <c r="K13" s="13"/>
      <c r="L13" s="13"/>
      <c r="M13" s="13"/>
      <c r="N13" s="13"/>
      <c r="O13" s="4"/>
    </row>
    <row r="14" spans="1:15" ht="18" customHeight="1">
      <c r="A14" s="43" t="s">
        <v>22</v>
      </c>
      <c r="B14" s="43"/>
      <c r="C14" s="43"/>
      <c r="D14" s="4">
        <v>80</v>
      </c>
      <c r="E14" s="14"/>
      <c r="F14" s="6"/>
      <c r="G14" s="4">
        <v>5220</v>
      </c>
      <c r="H14" s="13"/>
      <c r="I14" s="6"/>
      <c r="J14" s="13"/>
      <c r="K14" s="13"/>
      <c r="L14" s="14"/>
      <c r="M14" s="14"/>
      <c r="N14" s="14"/>
      <c r="O14" s="4"/>
    </row>
    <row r="15" spans="1:15" ht="18" customHeight="1">
      <c r="A15" s="43" t="s">
        <v>23</v>
      </c>
      <c r="B15" s="43"/>
      <c r="C15" s="43"/>
      <c r="D15" s="4"/>
      <c r="E15" s="13"/>
      <c r="F15" s="6"/>
      <c r="G15" s="4"/>
      <c r="H15" s="13"/>
      <c r="I15" s="6"/>
      <c r="J15" s="4">
        <v>1250</v>
      </c>
      <c r="K15" s="9"/>
      <c r="L15" s="13"/>
      <c r="M15" s="13"/>
      <c r="N15" s="13"/>
      <c r="O15" s="4"/>
    </row>
    <row r="16" spans="1:228" s="1" customFormat="1" ht="18" customHeight="1">
      <c r="A16" s="50" t="s">
        <v>24</v>
      </c>
      <c r="B16" s="50"/>
      <c r="C16" s="50"/>
      <c r="D16" s="10">
        <f>SUM(D9:D15)</f>
        <v>30555.7</v>
      </c>
      <c r="E16" s="11">
        <f>SUM(E9:E15)</f>
        <v>32257.54</v>
      </c>
      <c r="F16" s="11">
        <f>E16/D16*100</f>
        <v>105.56963185264942</v>
      </c>
      <c r="G16" s="10">
        <f>SUM(G9:G15)</f>
        <v>44320</v>
      </c>
      <c r="H16" s="10">
        <f>SUM(H9:H15)</f>
        <v>0</v>
      </c>
      <c r="I16" s="11">
        <f>H16/G16*100</f>
        <v>0</v>
      </c>
      <c r="J16" s="10">
        <f>SUM(J9:J15)</f>
        <v>1250</v>
      </c>
      <c r="K16" s="10">
        <f>SUM(K9:K15)</f>
        <v>38899</v>
      </c>
      <c r="L16" s="10">
        <f>SUM(L9:L15)</f>
        <v>49436</v>
      </c>
      <c r="M16" s="26"/>
      <c r="N16" s="10">
        <f>SUM(N9:N15)</f>
        <v>69268.23</v>
      </c>
      <c r="O16" s="10">
        <f>N16+O5+O6</f>
        <v>71385.67</v>
      </c>
      <c r="P16" s="27"/>
      <c r="Q16" s="3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7" spans="1:228" s="31" customFormat="1" ht="18" customHeight="1">
      <c r="A17" s="54" t="s">
        <v>43</v>
      </c>
      <c r="B17" s="55"/>
      <c r="C17" s="56"/>
      <c r="D17" s="9"/>
      <c r="E17" s="14"/>
      <c r="F17" s="6"/>
      <c r="G17" s="9">
        <v>50000</v>
      </c>
      <c r="H17" s="14"/>
      <c r="I17" s="6"/>
      <c r="J17" s="14"/>
      <c r="K17" s="14"/>
      <c r="L17" s="14"/>
      <c r="M17" s="14"/>
      <c r="N17" s="14"/>
      <c r="O17" s="9"/>
      <c r="P17" s="30"/>
      <c r="Q17" s="38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</row>
    <row r="18" spans="1:15" ht="18" customHeight="1">
      <c r="A18" s="43" t="s">
        <v>25</v>
      </c>
      <c r="B18" s="43"/>
      <c r="C18" s="43"/>
      <c r="D18" s="4"/>
      <c r="E18" s="4"/>
      <c r="F18" s="5"/>
      <c r="G18" s="4">
        <v>2620</v>
      </c>
      <c r="H18" s="13"/>
      <c r="I18" s="6"/>
      <c r="J18" s="13"/>
      <c r="K18" s="13"/>
      <c r="L18" s="13"/>
      <c r="M18" s="13"/>
      <c r="N18" s="13"/>
      <c r="O18" s="4"/>
    </row>
    <row r="19" spans="1:15" ht="18" customHeight="1">
      <c r="A19" s="43" t="s">
        <v>26</v>
      </c>
      <c r="B19" s="43"/>
      <c r="C19" s="43"/>
      <c r="D19" s="4"/>
      <c r="E19" s="4"/>
      <c r="F19" s="5"/>
      <c r="G19" s="4">
        <v>1300</v>
      </c>
      <c r="H19" s="13"/>
      <c r="I19" s="6"/>
      <c r="J19" s="13"/>
      <c r="K19" s="13"/>
      <c r="L19" s="13"/>
      <c r="M19" s="13"/>
      <c r="N19" s="13"/>
      <c r="O19" s="4"/>
    </row>
    <row r="20" spans="1:15" ht="18" customHeight="1">
      <c r="A20" s="43" t="s">
        <v>38</v>
      </c>
      <c r="B20" s="43"/>
      <c r="C20" s="43"/>
      <c r="D20" s="4"/>
      <c r="E20" s="4"/>
      <c r="F20" s="5"/>
      <c r="G20" s="4">
        <v>280</v>
      </c>
      <c r="H20" s="13"/>
      <c r="I20" s="6"/>
      <c r="J20" s="13"/>
      <c r="K20" s="13"/>
      <c r="L20" s="13"/>
      <c r="M20" s="13"/>
      <c r="N20" s="13"/>
      <c r="O20" s="4"/>
    </row>
    <row r="21" spans="1:15" ht="18" customHeight="1">
      <c r="A21" s="43" t="s">
        <v>27</v>
      </c>
      <c r="B21" s="43"/>
      <c r="C21" s="43"/>
      <c r="D21" s="4"/>
      <c r="E21" s="4"/>
      <c r="F21" s="5"/>
      <c r="G21" s="15">
        <v>1</v>
      </c>
      <c r="H21" s="16"/>
      <c r="I21" s="6"/>
      <c r="J21" s="4"/>
      <c r="K21" s="4"/>
      <c r="L21" s="13"/>
      <c r="M21" s="13"/>
      <c r="N21" s="13"/>
      <c r="O21" s="4"/>
    </row>
    <row r="22" spans="1:18" ht="18" customHeight="1">
      <c r="A22" s="43" t="s">
        <v>28</v>
      </c>
      <c r="B22" s="43"/>
      <c r="C22" s="43"/>
      <c r="D22" s="4"/>
      <c r="E22" s="4"/>
      <c r="F22" s="5"/>
      <c r="G22" s="4">
        <v>1400</v>
      </c>
      <c r="H22" s="14"/>
      <c r="I22" s="6"/>
      <c r="J22" s="4"/>
      <c r="K22" s="4"/>
      <c r="L22" s="13"/>
      <c r="M22" s="13"/>
      <c r="N22" s="13"/>
      <c r="O22" s="4"/>
      <c r="R22" s="36"/>
    </row>
    <row r="23" spans="1:15" ht="18" customHeight="1">
      <c r="A23" s="43" t="s">
        <v>54</v>
      </c>
      <c r="B23" s="43"/>
      <c r="C23" s="43"/>
      <c r="D23" s="4"/>
      <c r="E23" s="4"/>
      <c r="F23" s="5"/>
      <c r="G23" s="4">
        <v>3100</v>
      </c>
      <c r="H23" s="14"/>
      <c r="I23" s="6"/>
      <c r="J23" s="4"/>
      <c r="K23" s="4"/>
      <c r="L23" s="13"/>
      <c r="M23" s="13"/>
      <c r="N23" s="13"/>
      <c r="O23" s="4"/>
    </row>
    <row r="24" spans="1:15" ht="18" customHeight="1">
      <c r="A24" s="43" t="s">
        <v>55</v>
      </c>
      <c r="B24" s="43"/>
      <c r="C24" s="43"/>
      <c r="D24" s="4"/>
      <c r="E24" s="4"/>
      <c r="F24" s="5"/>
      <c r="G24" s="4">
        <v>1200</v>
      </c>
      <c r="H24" s="14"/>
      <c r="I24" s="6"/>
      <c r="J24" s="4"/>
      <c r="K24" s="4"/>
      <c r="L24" s="13"/>
      <c r="M24" s="13"/>
      <c r="N24" s="13"/>
      <c r="O24" s="4"/>
    </row>
    <row r="25" spans="1:15" ht="18" customHeight="1">
      <c r="A25" s="43" t="s">
        <v>57</v>
      </c>
      <c r="B25" s="43"/>
      <c r="C25" s="43"/>
      <c r="D25" s="4"/>
      <c r="E25" s="4"/>
      <c r="F25" s="5"/>
      <c r="G25" s="4">
        <v>1800</v>
      </c>
      <c r="H25" s="14"/>
      <c r="I25" s="6"/>
      <c r="J25" s="4"/>
      <c r="K25" s="4"/>
      <c r="L25" s="13"/>
      <c r="M25" s="13"/>
      <c r="N25" s="13"/>
      <c r="O25" s="4"/>
    </row>
    <row r="26" spans="1:15" ht="14.25" customHeight="1">
      <c r="A26" s="43" t="s">
        <v>56</v>
      </c>
      <c r="B26" s="43" t="s">
        <v>30</v>
      </c>
      <c r="C26" s="43"/>
      <c r="D26" s="4">
        <v>600</v>
      </c>
      <c r="E26" s="4"/>
      <c r="F26" s="5"/>
      <c r="G26" s="4"/>
      <c r="H26" s="14"/>
      <c r="I26" s="6"/>
      <c r="J26" s="4"/>
      <c r="K26" s="4"/>
      <c r="L26" s="13"/>
      <c r="M26" s="13"/>
      <c r="N26" s="13"/>
      <c r="O26" s="4"/>
    </row>
    <row r="27" spans="2:17" ht="11.25" customHeight="1">
      <c r="B27" s="17"/>
      <c r="C27" s="17"/>
      <c r="E27" s="3"/>
      <c r="G27"/>
      <c r="H27" s="18"/>
      <c r="I27" s="28"/>
      <c r="J27"/>
      <c r="K27"/>
      <c r="L27" s="18"/>
      <c r="M27" s="18"/>
      <c r="N27" s="18"/>
      <c r="Q27" s="2">
        <f>127+590</f>
        <v>717</v>
      </c>
    </row>
    <row r="28" spans="1:228" s="1" customFormat="1" ht="15.75" customHeight="1">
      <c r="A28" s="57" t="s">
        <v>32</v>
      </c>
      <c r="B28" s="57"/>
      <c r="C28" s="57"/>
      <c r="D28" s="57"/>
      <c r="E28" s="57"/>
      <c r="F28" s="58"/>
      <c r="G28" s="57" t="s">
        <v>33</v>
      </c>
      <c r="H28" s="57"/>
      <c r="I28" s="58"/>
      <c r="J28" s="57"/>
      <c r="K28" s="57"/>
      <c r="L28" s="57"/>
      <c r="M28" s="57" t="s">
        <v>34</v>
      </c>
      <c r="N28" s="57"/>
      <c r="O28" s="57"/>
      <c r="P28" s="27"/>
      <c r="Q28" s="27">
        <f>Q27-24</f>
        <v>693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</row>
    <row r="29" spans="1:228" s="1" customFormat="1" ht="16.5" customHeight="1">
      <c r="A29" s="19"/>
      <c r="B29" s="19"/>
      <c r="C29" s="19"/>
      <c r="D29" s="19"/>
      <c r="E29" s="19"/>
      <c r="F29" s="20"/>
      <c r="G29" s="19"/>
      <c r="H29" s="19"/>
      <c r="I29" s="20"/>
      <c r="J29" s="19"/>
      <c r="K29" s="19"/>
      <c r="L29" s="19"/>
      <c r="M29" s="19"/>
      <c r="N29" s="19"/>
      <c r="O29" s="1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</row>
    <row r="34" ht="15.75" customHeight="1">
      <c r="R34" s="2">
        <f>20538340.74+35706702.74</f>
        <v>56245043.480000004</v>
      </c>
    </row>
    <row r="38" ht="15.75" customHeight="1">
      <c r="Q38" s="2">
        <f>2205*4044*0.65</f>
        <v>5796063</v>
      </c>
    </row>
    <row r="43" ht="15.75" customHeight="1">
      <c r="S43" s="2">
        <f>26034*4044*0.45*12</f>
        <v>568520078.4000001</v>
      </c>
    </row>
    <row r="48" ht="15.75" customHeight="1">
      <c r="Q48" s="2">
        <f>196700-26434-3412-53169</f>
        <v>113685</v>
      </c>
    </row>
    <row r="50" ht="15.75" customHeight="1">
      <c r="R50" s="2">
        <f>196700-24808-53169-4978</f>
        <v>113745</v>
      </c>
    </row>
  </sheetData>
  <sheetProtection/>
  <mergeCells count="42">
    <mergeCell ref="A1:O1"/>
    <mergeCell ref="N2:O2"/>
    <mergeCell ref="A3:C4"/>
    <mergeCell ref="D3:F3"/>
    <mergeCell ref="G3:I3"/>
    <mergeCell ref="J3:K3"/>
    <mergeCell ref="L3:N3"/>
    <mergeCell ref="O3:O4"/>
    <mergeCell ref="A5:A9"/>
    <mergeCell ref="B5:B6"/>
    <mergeCell ref="D5:D6"/>
    <mergeCell ref="E5:E6"/>
    <mergeCell ref="B9:C9"/>
    <mergeCell ref="J5:J6"/>
    <mergeCell ref="K5:K6"/>
    <mergeCell ref="B7:C7"/>
    <mergeCell ref="B8:C8"/>
    <mergeCell ref="F5:F6"/>
    <mergeCell ref="G5:G6"/>
    <mergeCell ref="H5:H6"/>
    <mergeCell ref="I5:I6"/>
    <mergeCell ref="A10:A11"/>
    <mergeCell ref="B10:C10"/>
    <mergeCell ref="B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8:F28"/>
    <mergeCell ref="G28:L28"/>
    <mergeCell ref="M28:O28"/>
    <mergeCell ref="A21:C21"/>
    <mergeCell ref="A22:C22"/>
    <mergeCell ref="A23:C23"/>
    <mergeCell ref="A24:C24"/>
    <mergeCell ref="A26:C26"/>
    <mergeCell ref="A25:C2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2017-09-07T07:48:21Z</cp:lastPrinted>
  <dcterms:created xsi:type="dcterms:W3CDTF">2012-04-01T05:50:56Z</dcterms:created>
  <dcterms:modified xsi:type="dcterms:W3CDTF">2017-10-11T03:05:34Z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